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em-ssu-storage\Science-Research\Ecosystems\MiscContracts\Karen\Vincent\"/>
    </mc:Choice>
  </mc:AlternateContent>
  <xr:revisionPtr revIDLastSave="0" documentId="13_ncr:1_{CBC4C46B-C2F0-42CF-A7CE-7916BD628418}" xr6:coauthVersionLast="41" xr6:coauthVersionMax="41" xr10:uidLastSave="{00000000-0000-0000-0000-000000000000}"/>
  <bookViews>
    <workbookView xWindow="-120" yWindow="-120" windowWidth="24240" windowHeight="13140" activeTab="3" xr2:uid="{00000000-000D-0000-FFFF-FFFF00000000}"/>
  </bookViews>
  <sheets>
    <sheet name="Cations Raw" sheetId="2" r:id="rId1"/>
    <sheet name="Cations working" sheetId="6" r:id="rId2"/>
    <sheet name="Anions Raw" sheetId="1" r:id="rId3"/>
    <sheet name="Anions Working" sheetId="7" r:id="rId4"/>
    <sheet name="Summary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16" i="7" l="1"/>
  <c r="AD17" i="7"/>
  <c r="AD18" i="7"/>
  <c r="AD19" i="7"/>
  <c r="AD20" i="7"/>
  <c r="AD21" i="7"/>
  <c r="AD22" i="7"/>
  <c r="AD23" i="7"/>
  <c r="AD24" i="7"/>
  <c r="AD25" i="7"/>
  <c r="AD26" i="7"/>
  <c r="AD15" i="7"/>
  <c r="AD4" i="7"/>
  <c r="AD5" i="7"/>
  <c r="AD6" i="7"/>
  <c r="AD7" i="7"/>
  <c r="AD8" i="7"/>
  <c r="AD9" i="7"/>
  <c r="AD10" i="7"/>
  <c r="AD11" i="7"/>
  <c r="AD13" i="7"/>
  <c r="AD14" i="7"/>
  <c r="AD3" i="7"/>
  <c r="AC16" i="7"/>
  <c r="AC17" i="7"/>
  <c r="AC18" i="7"/>
  <c r="AC19" i="7"/>
  <c r="AC20" i="7"/>
  <c r="AC21" i="7"/>
  <c r="AC22" i="7"/>
  <c r="AC23" i="7"/>
  <c r="AC24" i="7"/>
  <c r="AC25" i="7"/>
  <c r="AC26" i="7"/>
  <c r="AC15" i="7"/>
  <c r="AC4" i="7"/>
  <c r="AC7" i="7"/>
  <c r="AC8" i="7"/>
  <c r="AC9" i="7"/>
  <c r="AC10" i="7"/>
  <c r="AC11" i="7"/>
  <c r="AC13" i="7"/>
  <c r="AC14" i="7"/>
  <c r="AB11" i="7"/>
  <c r="AA3" i="7"/>
  <c r="Z16" i="7"/>
  <c r="Z17" i="7"/>
  <c r="Z18" i="7"/>
  <c r="Z19" i="7"/>
  <c r="Z20" i="7"/>
  <c r="Z21" i="7"/>
  <c r="Z22" i="7"/>
  <c r="Z23" i="7"/>
  <c r="Z24" i="7"/>
  <c r="Z25" i="7"/>
  <c r="Z26" i="7"/>
  <c r="Z15" i="7"/>
  <c r="Z8" i="7"/>
  <c r="Z9" i="7"/>
  <c r="Z10" i="7"/>
  <c r="Z11" i="7"/>
  <c r="Z13" i="7"/>
  <c r="Y20" i="7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3" i="7"/>
  <c r="N11" i="7"/>
  <c r="M4" i="7"/>
  <c r="M5" i="7"/>
  <c r="M6" i="7"/>
  <c r="M9" i="7"/>
  <c r="M10" i="7"/>
  <c r="M14" i="7"/>
  <c r="M3" i="7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3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3" i="7"/>
  <c r="J24" i="6"/>
  <c r="Q24" i="6" s="1"/>
  <c r="W24" i="6" s="1"/>
  <c r="J25" i="6"/>
  <c r="J26" i="6"/>
  <c r="Q20" i="6"/>
  <c r="W20" i="6" s="1"/>
  <c r="Y15" i="6"/>
  <c r="Z15" i="6"/>
  <c r="AA15" i="6"/>
  <c r="Y16" i="6"/>
  <c r="Z16" i="6"/>
  <c r="AA16" i="6"/>
  <c r="Y17" i="6"/>
  <c r="Z17" i="6"/>
  <c r="AA17" i="6"/>
  <c r="X18" i="6"/>
  <c r="Y18" i="6"/>
  <c r="Z18" i="6"/>
  <c r="AA18" i="6"/>
  <c r="Y19" i="6"/>
  <c r="Z19" i="6"/>
  <c r="AA19" i="6"/>
  <c r="X20" i="6"/>
  <c r="Y20" i="6"/>
  <c r="Z20" i="6"/>
  <c r="AA20" i="6"/>
  <c r="X21" i="6"/>
  <c r="Y21" i="6"/>
  <c r="Z21" i="6"/>
  <c r="AA21" i="6"/>
  <c r="Y22" i="6"/>
  <c r="Z22" i="6"/>
  <c r="AA22" i="6"/>
  <c r="X23" i="6"/>
  <c r="Y23" i="6"/>
  <c r="Z23" i="6"/>
  <c r="AA23" i="6"/>
  <c r="Y24" i="6"/>
  <c r="Z24" i="6"/>
  <c r="AA24" i="6"/>
  <c r="X25" i="6"/>
  <c r="Y25" i="6"/>
  <c r="Z25" i="6"/>
  <c r="AA25" i="6"/>
  <c r="Y26" i="6"/>
  <c r="Z26" i="6"/>
  <c r="AA26" i="6"/>
  <c r="Y3" i="6"/>
  <c r="Z3" i="6"/>
  <c r="AA3" i="6"/>
  <c r="Y6" i="6"/>
  <c r="Z6" i="6"/>
  <c r="AA6" i="6"/>
  <c r="Z7" i="6"/>
  <c r="AA7" i="6"/>
  <c r="Y8" i="6"/>
  <c r="Z8" i="6"/>
  <c r="AA8" i="6"/>
  <c r="Z9" i="6"/>
  <c r="AA9" i="6"/>
  <c r="Z10" i="6"/>
  <c r="AA10" i="6"/>
  <c r="Z11" i="6"/>
  <c r="AA11" i="6"/>
  <c r="Z12" i="6"/>
  <c r="Z13" i="6"/>
  <c r="AA13" i="6"/>
  <c r="U26" i="6"/>
  <c r="T26" i="6"/>
  <c r="S26" i="6"/>
  <c r="Q26" i="6"/>
  <c r="W26" i="6" s="1"/>
  <c r="U25" i="6"/>
  <c r="T25" i="6"/>
  <c r="S25" i="6"/>
  <c r="R25" i="6"/>
  <c r="Q25" i="6"/>
  <c r="W25" i="6" s="1"/>
  <c r="U24" i="6"/>
  <c r="T24" i="6"/>
  <c r="S24" i="6"/>
  <c r="U23" i="6"/>
  <c r="T23" i="6"/>
  <c r="S23" i="6"/>
  <c r="R23" i="6"/>
  <c r="Q23" i="6"/>
  <c r="W23" i="6" s="1"/>
  <c r="U22" i="6"/>
  <c r="T22" i="6"/>
  <c r="S22" i="6"/>
  <c r="Q22" i="6"/>
  <c r="W22" i="6" s="1"/>
  <c r="U21" i="6"/>
  <c r="T21" i="6"/>
  <c r="S21" i="6"/>
  <c r="R21" i="6"/>
  <c r="Q21" i="6"/>
  <c r="W21" i="6" s="1"/>
  <c r="U20" i="6"/>
  <c r="T20" i="6"/>
  <c r="S20" i="6"/>
  <c r="R20" i="6"/>
  <c r="U19" i="6"/>
  <c r="T19" i="6"/>
  <c r="S19" i="6"/>
  <c r="Q19" i="6"/>
  <c r="W19" i="6" s="1"/>
  <c r="U18" i="6"/>
  <c r="T18" i="6"/>
  <c r="S18" i="6"/>
  <c r="R18" i="6"/>
  <c r="Q18" i="6"/>
  <c r="W18" i="6" s="1"/>
  <c r="U17" i="6"/>
  <c r="T17" i="6"/>
  <c r="S17" i="6"/>
  <c r="Q17" i="6"/>
  <c r="W17" i="6" s="1"/>
  <c r="U16" i="6"/>
  <c r="T16" i="6"/>
  <c r="S16" i="6"/>
  <c r="U15" i="6"/>
  <c r="T15" i="6"/>
  <c r="S15" i="6"/>
  <c r="Q15" i="6"/>
  <c r="W15" i="6" s="1"/>
  <c r="Q14" i="6"/>
  <c r="W14" i="6" s="1"/>
  <c r="U13" i="6"/>
  <c r="T13" i="6"/>
  <c r="Q13" i="6"/>
  <c r="W13" i="6" s="1"/>
  <c r="T12" i="6"/>
  <c r="U11" i="6"/>
  <c r="T11" i="6"/>
  <c r="Q11" i="6"/>
  <c r="W11" i="6" s="1"/>
  <c r="U10" i="6"/>
  <c r="T10" i="6"/>
  <c r="Q10" i="6"/>
  <c r="W10" i="6" s="1"/>
  <c r="U9" i="6"/>
  <c r="T9" i="6"/>
  <c r="Q9" i="6"/>
  <c r="W9" i="6" s="1"/>
  <c r="U8" i="6"/>
  <c r="T8" i="6"/>
  <c r="S8" i="6"/>
  <c r="U7" i="6"/>
  <c r="T7" i="6"/>
  <c r="Q7" i="6"/>
  <c r="W7" i="6" s="1"/>
  <c r="U6" i="6"/>
  <c r="T6" i="6"/>
  <c r="S6" i="6"/>
  <c r="Q6" i="6"/>
  <c r="W6" i="6" s="1"/>
  <c r="Q5" i="6"/>
  <c r="W5" i="6" s="1"/>
  <c r="U3" i="6"/>
  <c r="T3" i="6"/>
  <c r="S3" i="6"/>
  <c r="Q3" i="6"/>
  <c r="W3" i="6" s="1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3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3" i="6"/>
  <c r="K26" i="6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3" i="6"/>
  <c r="Q4" i="6" l="1"/>
  <c r="W4" i="6" s="1"/>
  <c r="Q8" i="6"/>
  <c r="W8" i="6" s="1"/>
  <c r="Q12" i="6"/>
  <c r="W12" i="6" s="1"/>
  <c r="Q16" i="6"/>
  <c r="W16" i="6" s="1"/>
  <c r="D17" i="3"/>
  <c r="H17" i="3"/>
  <c r="J17" i="3"/>
  <c r="M17" i="3"/>
  <c r="N17" i="3"/>
  <c r="E57" i="2"/>
  <c r="F57" i="2"/>
  <c r="G57" i="2"/>
  <c r="H57" i="2"/>
  <c r="D57" i="2"/>
  <c r="E56" i="2"/>
  <c r="F56" i="2"/>
  <c r="G56" i="2"/>
  <c r="H56" i="2"/>
  <c r="D56" i="2"/>
  <c r="G60" i="2"/>
  <c r="E58" i="2" l="1"/>
  <c r="H58" i="2"/>
  <c r="G58" i="2"/>
  <c r="F58" i="2"/>
  <c r="F60" i="2"/>
  <c r="D58" i="2"/>
  <c r="D60" i="2"/>
  <c r="H60" i="2"/>
  <c r="E60" i="2"/>
  <c r="G60" i="1"/>
  <c r="E57" i="1"/>
  <c r="E60" i="1" s="1"/>
  <c r="F57" i="1"/>
  <c r="F60" i="1" s="1"/>
  <c r="G57" i="1"/>
  <c r="H57" i="1"/>
  <c r="I57" i="1"/>
  <c r="I60" i="1" s="1"/>
  <c r="D57" i="1"/>
  <c r="D60" i="1" s="1"/>
  <c r="E56" i="1"/>
  <c r="F56" i="1"/>
  <c r="G56" i="1"/>
  <c r="G58" i="1" s="1"/>
  <c r="H56" i="1"/>
  <c r="I56" i="1"/>
  <c r="D56" i="1"/>
  <c r="H58" i="1" l="1"/>
  <c r="H60" i="1"/>
  <c r="F58" i="1"/>
  <c r="I58" i="1"/>
  <c r="E58" i="1"/>
  <c r="D58" i="1"/>
</calcChain>
</file>

<file path=xl/sharedStrings.xml><?xml version="1.0" encoding="utf-8"?>
<sst xmlns="http://schemas.openxmlformats.org/spreadsheetml/2006/main" count="739" uniqueCount="91">
  <si>
    <t>Inj.</t>
  </si>
  <si>
    <t>Injection Name</t>
  </si>
  <si>
    <t>Amount</t>
  </si>
  <si>
    <t xml:space="preserve">Amount </t>
  </si>
  <si>
    <t>No.</t>
  </si>
  <si>
    <t>Selected Peak:</t>
  </si>
  <si>
    <t>n.a.</t>
  </si>
  <si>
    <t>mg/L</t>
  </si>
  <si>
    <t>Chloride</t>
  </si>
  <si>
    <t>Sodium</t>
  </si>
  <si>
    <t>Ammonium</t>
  </si>
  <si>
    <t>Potassium</t>
  </si>
  <si>
    <t>Magnesium</t>
  </si>
  <si>
    <t>Calcium</t>
  </si>
  <si>
    <t>Fluoride</t>
  </si>
  <si>
    <t>Nitrite</t>
  </si>
  <si>
    <t>Phosphate</t>
  </si>
  <si>
    <t>Nitrate</t>
  </si>
  <si>
    <t>Sulphate</t>
  </si>
  <si>
    <t>CD_1</t>
  </si>
  <si>
    <t>CD_2</t>
  </si>
  <si>
    <t>Rinse</t>
  </si>
  <si>
    <t>Blank</t>
  </si>
  <si>
    <t>Anstd1</t>
  </si>
  <si>
    <t>Anstd2</t>
  </si>
  <si>
    <t>Anstd3</t>
  </si>
  <si>
    <t>Anstd4</t>
  </si>
  <si>
    <t>Anstd5</t>
  </si>
  <si>
    <t>CatStd1</t>
  </si>
  <si>
    <t>CatStd2</t>
  </si>
  <si>
    <t>CatStd3</t>
  </si>
  <si>
    <t>CatStd4</t>
  </si>
  <si>
    <t>CatStd5</t>
  </si>
  <si>
    <t>D1L2R1 1/100</t>
  </si>
  <si>
    <t>D1L2R2 1/100</t>
  </si>
  <si>
    <t>D1L2R3 1/100</t>
  </si>
  <si>
    <t>D2L1S1 1/100</t>
  </si>
  <si>
    <t>D2L1S2 1/100</t>
  </si>
  <si>
    <t>D2L2S1 1/100</t>
  </si>
  <si>
    <t>D2L2S2 1/100</t>
  </si>
  <si>
    <t>D2L2S3 1/100</t>
  </si>
  <si>
    <t>D3L1R2 1/100</t>
  </si>
  <si>
    <t>D3L1R3 1/100</t>
  </si>
  <si>
    <t>D4L1R1 1/100</t>
  </si>
  <si>
    <t>INFLOW 1/100</t>
  </si>
  <si>
    <t>MQ BLANK</t>
  </si>
  <si>
    <t>D1L2R1 1/10</t>
  </si>
  <si>
    <t>D1L2R2 1/10</t>
  </si>
  <si>
    <t>D1L2R3 1/10</t>
  </si>
  <si>
    <t>D2L1S1 1/10</t>
  </si>
  <si>
    <t>D2L1S2 1/10</t>
  </si>
  <si>
    <t>D2L2S1 1/10</t>
  </si>
  <si>
    <t>D2L2S2 1/10</t>
  </si>
  <si>
    <t>D2L2S3 1/10</t>
  </si>
  <si>
    <t>D3L1R2 1/10</t>
  </si>
  <si>
    <t>D3L1R3 1/10</t>
  </si>
  <si>
    <t>D4L1R1 1/10</t>
  </si>
  <si>
    <t>INFLOW 1/10</t>
  </si>
  <si>
    <t>1ppm</t>
  </si>
  <si>
    <t>Mean</t>
  </si>
  <si>
    <t>STDEV</t>
  </si>
  <si>
    <t>CV</t>
  </si>
  <si>
    <t>MDL</t>
  </si>
  <si>
    <t>CATIONS (mg/l)</t>
  </si>
  <si>
    <t>ANIONS (mg/l)</t>
  </si>
  <si>
    <t>Sample name</t>
  </si>
  <si>
    <t>&lt;0.12</t>
  </si>
  <si>
    <t>&lt;0.08</t>
  </si>
  <si>
    <t>&lt;0.03</t>
  </si>
  <si>
    <t>&lt;0.22</t>
  </si>
  <si>
    <t>&lt;0.23</t>
  </si>
  <si>
    <t>&lt;0.05</t>
  </si>
  <si>
    <t>x100</t>
  </si>
  <si>
    <t>x10</t>
  </si>
  <si>
    <t xml:space="preserve">D1L2R1 </t>
  </si>
  <si>
    <t xml:space="preserve">D1L2R2 </t>
  </si>
  <si>
    <t xml:space="preserve">D1L2R3 </t>
  </si>
  <si>
    <t xml:space="preserve">D2L1S1 </t>
  </si>
  <si>
    <t xml:space="preserve">D2L1S2 </t>
  </si>
  <si>
    <t xml:space="preserve">D2L2S1 </t>
  </si>
  <si>
    <t xml:space="preserve">D2L2S2 </t>
  </si>
  <si>
    <t xml:space="preserve">D2L2S3 </t>
  </si>
  <si>
    <t xml:space="preserve">D3L1R2 </t>
  </si>
  <si>
    <t xml:space="preserve">D3L1R3 </t>
  </si>
  <si>
    <t xml:space="preserve">D4L1R1 </t>
  </si>
  <si>
    <t xml:space="preserve">INFLOW </t>
  </si>
  <si>
    <t>BLANK</t>
  </si>
  <si>
    <t>DILUTION</t>
  </si>
  <si>
    <t>RAW</t>
  </si>
  <si>
    <t>&lt;0.55</t>
  </si>
  <si>
    <t>&lt;0.14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</si>
</sst>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7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0" fillId="0" borderId="0" xfId="0" applyNumberFormat="1"/>
    <xf numFmtId="0" fontId="1" fillId="0" borderId="2" xfId="0" applyFont="1" applyBorder="1" applyAlignment="1">
      <alignment horizontal="center"/>
    </xf>
    <xf numFmtId="0" fontId="2" fillId="0" borderId="0" xfId="0" applyFont="1"/>
    <xf numFmtId="164" fontId="2" fillId="0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NumberFormat="1"/>
    <xf numFmtId="0" fontId="0" fillId="0" borderId="0" xfId="0" applyNumberFormat="1" applyFont="1"/>
    <xf numFmtId="0" fontId="0" fillId="0" borderId="1" xfId="0" applyFont="1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 vertical="center" textRotation="90" wrapText="1"/>
    </xf>
    <xf numFmtId="12" fontId="3" fillId="0" borderId="1" xfId="0" applyNumberFormat="1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67" fontId="0" fillId="0" borderId="0" xfId="0" applyNumberFormat="1"/>
    <xf numFmtId="0" fontId="0" fillId="3" borderId="0" xfId="0" applyFill="1"/>
    <xf numFmtId="167" fontId="0" fillId="3" borderId="0" xfId="0" applyNumberFormat="1" applyFill="1"/>
    <xf numFmtId="0" fontId="0" fillId="2" borderId="1" xfId="0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Cal check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'Cations Raw'!$A$13:$A$17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</c:numCache>
            </c:numRef>
          </c:xVal>
          <c:yVal>
            <c:numRef>
              <c:f>'Cations Raw'!$G$13:$G$17</c:f>
              <c:numCache>
                <c:formatCode>General</c:formatCode>
                <c:ptCount val="5"/>
                <c:pt idx="0">
                  <c:v>0.9355</c:v>
                </c:pt>
                <c:pt idx="1">
                  <c:v>4.9553000000000003</c:v>
                </c:pt>
                <c:pt idx="2">
                  <c:v>9.9108000000000001</c:v>
                </c:pt>
                <c:pt idx="3">
                  <c:v>24.875900000000001</c:v>
                </c:pt>
                <c:pt idx="4">
                  <c:v>50.085599999999999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C6-477B-A223-339B58E686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352712"/>
        <c:axId val="439343856"/>
      </c:scatterChart>
      <c:valAx>
        <c:axId val="439352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343856"/>
        <c:crosses val="autoZero"/>
        <c:crossBetween val="midCat"/>
      </c:valAx>
      <c:valAx>
        <c:axId val="43934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352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Drift check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'Cations Raw'!$A$49:$A$53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</c:numCache>
            </c:numRef>
          </c:xVal>
          <c:yVal>
            <c:numRef>
              <c:f>'Cations Raw'!$H$49:$H$53</c:f>
              <c:numCache>
                <c:formatCode>General</c:formatCode>
                <c:ptCount val="5"/>
                <c:pt idx="0">
                  <c:v>1.2606999999999999</c:v>
                </c:pt>
                <c:pt idx="1">
                  <c:v>5.4135</c:v>
                </c:pt>
                <c:pt idx="2">
                  <c:v>10.4206</c:v>
                </c:pt>
                <c:pt idx="3">
                  <c:v>26.425599999999999</c:v>
                </c:pt>
                <c:pt idx="4">
                  <c:v>50.772799999999997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11-43C3-9764-E366DCE5A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900112"/>
        <c:axId val="429902736"/>
      </c:scatterChart>
      <c:valAx>
        <c:axId val="429900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902736"/>
        <c:crosses val="autoZero"/>
        <c:crossBetween val="midCat"/>
      </c:valAx>
      <c:valAx>
        <c:axId val="42990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900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Cal</a:t>
            </a:r>
            <a:r>
              <a:rPr lang="en-GB" baseline="0"/>
              <a:t> check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'Anions Raw'!$A$7:$A$11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</c:numCache>
            </c:numRef>
          </c:xVal>
          <c:yVal>
            <c:numRef>
              <c:f>'Anions Raw'!$I$7:$I$11</c:f>
              <c:numCache>
                <c:formatCode>General</c:formatCode>
                <c:ptCount val="5"/>
                <c:pt idx="0">
                  <c:v>0.1429</c:v>
                </c:pt>
                <c:pt idx="1">
                  <c:v>3.5914000000000001</c:v>
                </c:pt>
                <c:pt idx="2">
                  <c:v>8.9577000000000009</c:v>
                </c:pt>
                <c:pt idx="3">
                  <c:v>24.4206</c:v>
                </c:pt>
                <c:pt idx="4">
                  <c:v>50.656199999999998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19-4D54-AD32-5FF38AFF5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141744"/>
        <c:axId val="503142072"/>
      </c:scatterChart>
      <c:valAx>
        <c:axId val="503141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142072"/>
        <c:crosses val="autoZero"/>
        <c:crossBetween val="midCat"/>
      </c:valAx>
      <c:valAx>
        <c:axId val="503142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141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Drift</a:t>
            </a:r>
            <a:r>
              <a:rPr lang="en-GB" baseline="0"/>
              <a:t> check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'Anions Raw'!$A$43:$A$47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</c:numCache>
            </c:numRef>
          </c:xVal>
          <c:yVal>
            <c:numRef>
              <c:f>'Anions Raw'!$I$43:$I$47</c:f>
              <c:numCache>
                <c:formatCode>General</c:formatCode>
                <c:ptCount val="5"/>
                <c:pt idx="0">
                  <c:v>0.16650000000000001</c:v>
                </c:pt>
                <c:pt idx="1">
                  <c:v>4.2211999999999996</c:v>
                </c:pt>
                <c:pt idx="2">
                  <c:v>9.3446999999999996</c:v>
                </c:pt>
                <c:pt idx="3">
                  <c:v>26.430399999999999</c:v>
                </c:pt>
                <c:pt idx="4">
                  <c:v>52.286200000000001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04-49FC-9145-AF02A0E6C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906672"/>
        <c:axId val="429907000"/>
      </c:scatterChart>
      <c:valAx>
        <c:axId val="42990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907000"/>
        <c:crosses val="autoZero"/>
        <c:crossBetween val="midCat"/>
      </c:valAx>
      <c:valAx>
        <c:axId val="429907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906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452437</xdr:colOff>
      <xdr:row>4</xdr:row>
      <xdr:rowOff>23812</xdr:rowOff>
    </xdr:from>
    <xdr:to>
      <xdr:col>16</xdr:col>
      <xdr:colOff>147637</xdr:colOff>
      <xdr:row>18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8AD79D-3B8C-4DBF-91A6-57FE41A479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419100</xdr:colOff>
      <xdr:row>27</xdr:row>
      <xdr:rowOff>176212</xdr:rowOff>
    </xdr:from>
    <xdr:to>
      <xdr:col>16</xdr:col>
      <xdr:colOff>114300</xdr:colOff>
      <xdr:row>42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0500DE1-D4FB-4DB0-93FB-6AEE3D2180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465043</xdr:colOff>
      <xdr:row>1</xdr:row>
      <xdr:rowOff>79561</xdr:rowOff>
    </xdr:from>
    <xdr:to>
      <xdr:col>17</xdr:col>
      <xdr:colOff>196102</xdr:colOff>
      <xdr:row>15</xdr:row>
      <xdr:rowOff>155761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F4D792-31FD-4731-881C-D39160FF79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291353</xdr:colOff>
      <xdr:row>30</xdr:row>
      <xdr:rowOff>101973</xdr:rowOff>
    </xdr:from>
    <xdr:to>
      <xdr:col>18</xdr:col>
      <xdr:colOff>22411</xdr:colOff>
      <xdr:row>44</xdr:row>
      <xdr:rowOff>178173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65606B-64C3-4657-9782-4E63C227CE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0"/>
  <sheetViews>
    <sheetView workbookViewId="0">
      <selection activeCell="D30" sqref="D30"/>
    </sheetView>
  </sheetViews>
  <sheetFormatPr defaultRowHeight="15" x14ac:dyDescent="0.25"/>
  <cols>
    <col min="3" max="3" width="14.7109375" bestFit="1" customWidth="1"/>
  </cols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3</v>
      </c>
      <c r="G1" t="s">
        <v>3</v>
      </c>
      <c r="H1" t="s">
        <v>3</v>
      </c>
    </row>
    <row r="2" spans="1:8" x14ac:dyDescent="0.25">
      <c r="B2" t="s">
        <v>4</v>
      </c>
      <c r="C2" t="s">
        <v>5</v>
      </c>
    </row>
    <row r="3" spans="1:8" x14ac:dyDescent="0.25">
      <c r="B3" t="s">
        <v>9</v>
      </c>
      <c r="C3" t="s">
        <v>9</v>
      </c>
      <c r="D3" t="s">
        <v>9</v>
      </c>
      <c r="E3" t="s">
        <v>10</v>
      </c>
      <c r="F3" t="s">
        <v>11</v>
      </c>
      <c r="G3" t="s">
        <v>12</v>
      </c>
      <c r="H3" t="s">
        <v>13</v>
      </c>
    </row>
    <row r="4" spans="1:8" x14ac:dyDescent="0.25">
      <c r="D4" t="s">
        <v>19</v>
      </c>
      <c r="E4" t="s">
        <v>19</v>
      </c>
      <c r="F4" t="s">
        <v>19</v>
      </c>
      <c r="G4" t="s">
        <v>19</v>
      </c>
      <c r="H4" t="s">
        <v>19</v>
      </c>
    </row>
    <row r="5" spans="1:8" x14ac:dyDescent="0.25">
      <c r="B5">
        <v>1</v>
      </c>
      <c r="C5" t="s">
        <v>21</v>
      </c>
      <c r="D5" t="s">
        <v>6</v>
      </c>
      <c r="E5" t="s">
        <v>6</v>
      </c>
      <c r="F5" t="s">
        <v>6</v>
      </c>
      <c r="G5" t="s">
        <v>6</v>
      </c>
      <c r="H5" t="s">
        <v>6</v>
      </c>
    </row>
    <row r="6" spans="1:8" x14ac:dyDescent="0.25">
      <c r="B6">
        <v>2</v>
      </c>
      <c r="C6" t="s">
        <v>22</v>
      </c>
      <c r="D6" t="s">
        <v>6</v>
      </c>
      <c r="E6" t="s">
        <v>6</v>
      </c>
      <c r="F6" t="s">
        <v>6</v>
      </c>
      <c r="G6" t="s">
        <v>6</v>
      </c>
      <c r="H6" t="s">
        <v>6</v>
      </c>
    </row>
    <row r="7" spans="1:8" x14ac:dyDescent="0.25">
      <c r="B7">
        <v>3</v>
      </c>
      <c r="C7" t="s">
        <v>23</v>
      </c>
      <c r="D7" t="s">
        <v>6</v>
      </c>
      <c r="E7" t="s">
        <v>6</v>
      </c>
      <c r="F7" t="s">
        <v>6</v>
      </c>
      <c r="G7" t="s">
        <v>6</v>
      </c>
      <c r="H7" t="s">
        <v>6</v>
      </c>
    </row>
    <row r="8" spans="1:8" x14ac:dyDescent="0.25">
      <c r="B8">
        <v>4</v>
      </c>
      <c r="C8" t="s">
        <v>24</v>
      </c>
      <c r="D8" t="s">
        <v>6</v>
      </c>
      <c r="E8" t="s">
        <v>6</v>
      </c>
      <c r="F8" t="s">
        <v>6</v>
      </c>
      <c r="G8" t="s">
        <v>6</v>
      </c>
      <c r="H8" t="s">
        <v>6</v>
      </c>
    </row>
    <row r="9" spans="1:8" x14ac:dyDescent="0.25">
      <c r="B9">
        <v>5</v>
      </c>
      <c r="C9" t="s">
        <v>25</v>
      </c>
      <c r="D9" t="s">
        <v>6</v>
      </c>
      <c r="E9" t="s">
        <v>6</v>
      </c>
      <c r="F9" t="s">
        <v>6</v>
      </c>
      <c r="G9" t="s">
        <v>6</v>
      </c>
      <c r="H9" t="s">
        <v>6</v>
      </c>
    </row>
    <row r="10" spans="1:8" x14ac:dyDescent="0.25">
      <c r="B10">
        <v>6</v>
      </c>
      <c r="C10" t="s">
        <v>26</v>
      </c>
      <c r="D10" t="s">
        <v>6</v>
      </c>
      <c r="E10" t="s">
        <v>6</v>
      </c>
      <c r="F10" t="s">
        <v>6</v>
      </c>
      <c r="G10" t="s">
        <v>6</v>
      </c>
      <c r="H10" t="s">
        <v>6</v>
      </c>
    </row>
    <row r="11" spans="1:8" x14ac:dyDescent="0.25">
      <c r="B11">
        <v>7</v>
      </c>
      <c r="C11" t="s">
        <v>27</v>
      </c>
      <c r="D11" s="3" t="s">
        <v>6</v>
      </c>
      <c r="E11" t="s">
        <v>6</v>
      </c>
      <c r="F11" t="s">
        <v>6</v>
      </c>
      <c r="G11" t="s">
        <v>6</v>
      </c>
      <c r="H11" t="s">
        <v>6</v>
      </c>
    </row>
    <row r="12" spans="1:8" x14ac:dyDescent="0.25">
      <c r="B12">
        <v>8</v>
      </c>
      <c r="C12" t="s">
        <v>21</v>
      </c>
      <c r="D12">
        <v>0.60140000000000005</v>
      </c>
      <c r="E12" t="s">
        <v>6</v>
      </c>
      <c r="F12">
        <v>2.8899999999999999E-2</v>
      </c>
      <c r="G12" t="s">
        <v>6</v>
      </c>
      <c r="H12">
        <v>0.2681</v>
      </c>
    </row>
    <row r="13" spans="1:8" x14ac:dyDescent="0.25">
      <c r="A13">
        <v>1</v>
      </c>
      <c r="B13">
        <v>9</v>
      </c>
      <c r="C13" t="s">
        <v>28</v>
      </c>
      <c r="D13">
        <v>1.5061</v>
      </c>
      <c r="E13">
        <v>1.6574</v>
      </c>
      <c r="F13">
        <v>1.0426</v>
      </c>
      <c r="G13">
        <v>0.9355</v>
      </c>
      <c r="H13">
        <v>1.1933</v>
      </c>
    </row>
    <row r="14" spans="1:8" x14ac:dyDescent="0.25">
      <c r="A14">
        <v>5</v>
      </c>
      <c r="B14">
        <v>10</v>
      </c>
      <c r="C14" t="s">
        <v>29</v>
      </c>
      <c r="D14">
        <v>5.4268000000000001</v>
      </c>
      <c r="E14">
        <v>5.0720999999999998</v>
      </c>
      <c r="F14">
        <v>5.0782999999999996</v>
      </c>
      <c r="G14">
        <v>4.9553000000000003</v>
      </c>
      <c r="H14">
        <v>5.1894</v>
      </c>
    </row>
    <row r="15" spans="1:8" x14ac:dyDescent="0.25">
      <c r="A15">
        <v>10</v>
      </c>
      <c r="B15">
        <v>11</v>
      </c>
      <c r="C15" t="s">
        <v>30</v>
      </c>
      <c r="D15">
        <v>10.367900000000001</v>
      </c>
      <c r="E15">
        <v>11.1814</v>
      </c>
      <c r="F15">
        <v>10.0137</v>
      </c>
      <c r="G15">
        <v>9.9108000000000001</v>
      </c>
      <c r="H15">
        <v>10.3123</v>
      </c>
    </row>
    <row r="16" spans="1:8" x14ac:dyDescent="0.25">
      <c r="A16">
        <v>25</v>
      </c>
      <c r="B16">
        <v>12</v>
      </c>
      <c r="C16" t="s">
        <v>31</v>
      </c>
      <c r="D16">
        <v>25.290400000000002</v>
      </c>
      <c r="E16">
        <v>23.957599999999999</v>
      </c>
      <c r="F16">
        <v>24.960100000000001</v>
      </c>
      <c r="G16">
        <v>24.875900000000001</v>
      </c>
      <c r="H16">
        <v>25.345700000000001</v>
      </c>
    </row>
    <row r="17" spans="1:8" x14ac:dyDescent="0.25">
      <c r="A17">
        <v>50</v>
      </c>
      <c r="B17">
        <v>13</v>
      </c>
      <c r="C17" t="s">
        <v>32</v>
      </c>
      <c r="D17" s="3">
        <v>49.728400000000001</v>
      </c>
      <c r="E17">
        <v>50.358400000000003</v>
      </c>
      <c r="F17">
        <v>50.008499999999998</v>
      </c>
      <c r="G17">
        <v>50.085599999999999</v>
      </c>
      <c r="H17">
        <v>49.741900000000001</v>
      </c>
    </row>
    <row r="18" spans="1:8" x14ac:dyDescent="0.25">
      <c r="B18">
        <v>14</v>
      </c>
      <c r="C18" t="s">
        <v>33</v>
      </c>
      <c r="D18">
        <v>0.67049999999999998</v>
      </c>
      <c r="E18">
        <v>0.10290000000000001</v>
      </c>
      <c r="F18">
        <v>0.21479999999999999</v>
      </c>
      <c r="G18">
        <v>7.5200000000000003E-2</v>
      </c>
      <c r="H18">
        <v>0.40870000000000001</v>
      </c>
    </row>
    <row r="19" spans="1:8" x14ac:dyDescent="0.25">
      <c r="B19">
        <v>15</v>
      </c>
      <c r="C19" t="s">
        <v>34</v>
      </c>
      <c r="D19">
        <v>0.61819999999999997</v>
      </c>
      <c r="E19">
        <v>1.0500000000000001E-2</v>
      </c>
      <c r="F19">
        <v>4.6399999999999997E-2</v>
      </c>
      <c r="G19">
        <v>2.8899999999999999E-2</v>
      </c>
      <c r="H19">
        <v>0.27750000000000002</v>
      </c>
    </row>
    <row r="20" spans="1:8" x14ac:dyDescent="0.25">
      <c r="B20">
        <v>16</v>
      </c>
      <c r="C20" t="s">
        <v>35</v>
      </c>
      <c r="D20">
        <v>0.61439999999999995</v>
      </c>
      <c r="E20">
        <v>9.5999999999999992E-3</v>
      </c>
      <c r="F20">
        <v>4.24E-2</v>
      </c>
      <c r="G20">
        <v>2.1100000000000001E-2</v>
      </c>
      <c r="H20">
        <v>0.27700000000000002</v>
      </c>
    </row>
    <row r="21" spans="1:8" x14ac:dyDescent="0.25">
      <c r="B21">
        <v>17</v>
      </c>
      <c r="C21" t="s">
        <v>36</v>
      </c>
      <c r="D21">
        <v>0.7258</v>
      </c>
      <c r="E21">
        <v>1.2800000000000001E-2</v>
      </c>
      <c r="F21">
        <v>0.1101</v>
      </c>
      <c r="G21">
        <v>6.4199999999999993E-2</v>
      </c>
      <c r="H21">
        <v>0.37680000000000002</v>
      </c>
    </row>
    <row r="22" spans="1:8" x14ac:dyDescent="0.25">
      <c r="B22">
        <v>18</v>
      </c>
      <c r="C22" t="s">
        <v>37</v>
      </c>
      <c r="D22">
        <v>0.91339999999999999</v>
      </c>
      <c r="E22">
        <v>1.2800000000000001E-2</v>
      </c>
      <c r="F22">
        <v>8.4500000000000006E-2</v>
      </c>
      <c r="G22">
        <v>0.1273</v>
      </c>
      <c r="H22">
        <v>0.434</v>
      </c>
    </row>
    <row r="23" spans="1:8" x14ac:dyDescent="0.25">
      <c r="B23">
        <v>19</v>
      </c>
      <c r="C23" t="s">
        <v>38</v>
      </c>
      <c r="D23">
        <v>1.5454000000000001</v>
      </c>
      <c r="E23">
        <v>4.8500000000000001E-2</v>
      </c>
      <c r="F23">
        <v>0.24179999999999999</v>
      </c>
      <c r="G23">
        <v>0.44119999999999998</v>
      </c>
      <c r="H23">
        <v>1.599</v>
      </c>
    </row>
    <row r="24" spans="1:8" x14ac:dyDescent="0.25">
      <c r="B24">
        <v>20</v>
      </c>
      <c r="C24" t="s">
        <v>39</v>
      </c>
      <c r="D24">
        <v>0.91080000000000005</v>
      </c>
      <c r="E24">
        <v>1.6199999999999999E-2</v>
      </c>
      <c r="F24">
        <v>8.0199999999999994E-2</v>
      </c>
      <c r="G24">
        <v>9.9400000000000002E-2</v>
      </c>
      <c r="H24">
        <v>0.46439999999999998</v>
      </c>
    </row>
    <row r="25" spans="1:8" x14ac:dyDescent="0.25">
      <c r="B25">
        <v>21</v>
      </c>
      <c r="C25" t="s">
        <v>40</v>
      </c>
      <c r="D25">
        <v>0.78769999999999996</v>
      </c>
      <c r="E25">
        <v>1.1599999999999999E-2</v>
      </c>
      <c r="F25">
        <v>4.8500000000000001E-2</v>
      </c>
      <c r="G25">
        <v>0.09</v>
      </c>
      <c r="H25">
        <v>0.40060000000000001</v>
      </c>
    </row>
    <row r="26" spans="1:8" x14ac:dyDescent="0.25">
      <c r="B26">
        <v>22</v>
      </c>
      <c r="C26" t="s">
        <v>41</v>
      </c>
      <c r="D26">
        <v>1.0933999999999999</v>
      </c>
      <c r="E26">
        <v>4.6399999999999997E-2</v>
      </c>
      <c r="F26">
        <v>7.8E-2</v>
      </c>
      <c r="G26">
        <v>0.1726</v>
      </c>
      <c r="H26">
        <v>0.49209999999999998</v>
      </c>
    </row>
    <row r="27" spans="1:8" x14ac:dyDescent="0.25">
      <c r="B27">
        <v>23</v>
      </c>
      <c r="C27" t="s">
        <v>42</v>
      </c>
      <c r="D27">
        <v>0.65980000000000005</v>
      </c>
      <c r="E27">
        <v>2.2100000000000002E-2</v>
      </c>
      <c r="F27">
        <v>4.6199999999999998E-2</v>
      </c>
      <c r="G27">
        <v>8.4599999999999995E-2</v>
      </c>
      <c r="H27">
        <v>0.2883</v>
      </c>
    </row>
    <row r="28" spans="1:8" x14ac:dyDescent="0.25">
      <c r="B28">
        <v>24</v>
      </c>
      <c r="C28" t="s">
        <v>43</v>
      </c>
      <c r="D28">
        <v>1.1080000000000001</v>
      </c>
      <c r="E28">
        <v>5.7099999999999998E-2</v>
      </c>
      <c r="F28">
        <v>9.0200000000000002E-2</v>
      </c>
      <c r="G28">
        <v>0.31619999999999998</v>
      </c>
      <c r="H28">
        <v>0.47010000000000002</v>
      </c>
    </row>
    <row r="29" spans="1:8" x14ac:dyDescent="0.25">
      <c r="B29">
        <v>25</v>
      </c>
      <c r="C29" t="s">
        <v>44</v>
      </c>
      <c r="D29">
        <v>0.65969999999999995</v>
      </c>
      <c r="E29">
        <v>1.1299999999999999E-2</v>
      </c>
      <c r="F29">
        <v>4.5499999999999999E-2</v>
      </c>
      <c r="G29">
        <v>4.0099999999999997E-2</v>
      </c>
      <c r="H29">
        <v>0.26269999999999999</v>
      </c>
    </row>
    <row r="30" spans="1:8" x14ac:dyDescent="0.25">
      <c r="B30">
        <v>26</v>
      </c>
      <c r="C30" t="s">
        <v>45</v>
      </c>
      <c r="D30">
        <v>0.45190000000000002</v>
      </c>
      <c r="E30">
        <v>8.8000000000000005E-3</v>
      </c>
      <c r="F30">
        <v>2.3699999999999999E-2</v>
      </c>
      <c r="G30">
        <v>1.23E-2</v>
      </c>
      <c r="H30">
        <v>0.224</v>
      </c>
    </row>
    <row r="31" spans="1:8" x14ac:dyDescent="0.25">
      <c r="B31">
        <v>27</v>
      </c>
      <c r="C31" t="s">
        <v>46</v>
      </c>
      <c r="D31">
        <v>1.9734</v>
      </c>
      <c r="E31">
        <v>2.5100000000000001E-2</v>
      </c>
      <c r="F31">
        <v>0.28100000000000003</v>
      </c>
      <c r="G31">
        <v>0.25619999999999998</v>
      </c>
      <c r="H31">
        <v>0.73419999999999996</v>
      </c>
    </row>
    <row r="32" spans="1:8" x14ac:dyDescent="0.25">
      <c r="B32">
        <v>28</v>
      </c>
      <c r="C32" t="s">
        <v>47</v>
      </c>
      <c r="D32">
        <v>1.7663</v>
      </c>
      <c r="E32">
        <v>7.7200000000000005E-2</v>
      </c>
      <c r="F32">
        <v>0.2482</v>
      </c>
      <c r="G32">
        <v>0.21129999999999999</v>
      </c>
      <c r="H32">
        <v>0.55210000000000004</v>
      </c>
    </row>
    <row r="33" spans="2:8" x14ac:dyDescent="0.25">
      <c r="B33">
        <v>29</v>
      </c>
      <c r="C33" t="s">
        <v>48</v>
      </c>
      <c r="D33">
        <v>1.6365000000000001</v>
      </c>
      <c r="E33">
        <v>9.4600000000000004E-2</v>
      </c>
      <c r="F33">
        <v>0.19400000000000001</v>
      </c>
      <c r="G33">
        <v>0.1857</v>
      </c>
      <c r="H33">
        <v>0.49919999999999998</v>
      </c>
    </row>
    <row r="34" spans="2:8" x14ac:dyDescent="0.25">
      <c r="B34">
        <v>30</v>
      </c>
      <c r="C34" t="s">
        <v>49</v>
      </c>
      <c r="D34">
        <v>3.7625000000000002</v>
      </c>
      <c r="E34">
        <v>0.1336</v>
      </c>
      <c r="F34">
        <v>1.2135</v>
      </c>
      <c r="G34">
        <v>0.92869999999999997</v>
      </c>
      <c r="H34">
        <v>2.6400999999999999</v>
      </c>
    </row>
    <row r="35" spans="2:8" x14ac:dyDescent="0.25">
      <c r="B35">
        <v>31</v>
      </c>
      <c r="C35" t="s">
        <v>50</v>
      </c>
      <c r="D35">
        <v>4.4798999999999998</v>
      </c>
      <c r="E35">
        <v>5.1200000000000002E-2</v>
      </c>
      <c r="F35">
        <v>0.76729999999999998</v>
      </c>
      <c r="G35">
        <v>1.5819000000000001</v>
      </c>
      <c r="H35">
        <v>2.1046</v>
      </c>
    </row>
    <row r="36" spans="2:8" x14ac:dyDescent="0.25">
      <c r="B36">
        <v>32</v>
      </c>
      <c r="C36" t="s">
        <v>51</v>
      </c>
      <c r="D36">
        <v>9.6555</v>
      </c>
      <c r="E36">
        <v>0.63500000000000001</v>
      </c>
      <c r="F36">
        <v>2.2639999999999998</v>
      </c>
      <c r="G36">
        <v>4.609</v>
      </c>
      <c r="H36">
        <v>12.6631</v>
      </c>
    </row>
    <row r="37" spans="2:8" x14ac:dyDescent="0.25">
      <c r="B37">
        <v>33</v>
      </c>
      <c r="C37" t="s">
        <v>52</v>
      </c>
      <c r="D37">
        <v>4.7241999999999997</v>
      </c>
      <c r="E37">
        <v>0.28239999999999998</v>
      </c>
      <c r="F37">
        <v>0.79110000000000003</v>
      </c>
      <c r="G37">
        <v>1.4056999999999999</v>
      </c>
      <c r="H37">
        <v>3.1516000000000002</v>
      </c>
    </row>
    <row r="38" spans="2:8" x14ac:dyDescent="0.25">
      <c r="B38">
        <v>34</v>
      </c>
      <c r="C38" t="s">
        <v>53</v>
      </c>
      <c r="D38">
        <v>2.4127000000000001</v>
      </c>
      <c r="E38">
        <v>8.1699999999999995E-2</v>
      </c>
      <c r="F38">
        <v>0.25979999999999998</v>
      </c>
      <c r="G38">
        <v>1.0615000000000001</v>
      </c>
      <c r="H38">
        <v>1.0189999999999999</v>
      </c>
    </row>
    <row r="39" spans="2:8" x14ac:dyDescent="0.25">
      <c r="B39">
        <v>35</v>
      </c>
      <c r="C39" t="s">
        <v>54</v>
      </c>
      <c r="D39">
        <v>4.6002000000000001</v>
      </c>
      <c r="E39">
        <v>0.48299999999999998</v>
      </c>
      <c r="F39">
        <v>0.67400000000000004</v>
      </c>
      <c r="G39">
        <v>1.8900999999999999</v>
      </c>
      <c r="H39">
        <v>2.1339999999999999</v>
      </c>
    </row>
    <row r="40" spans="2:8" x14ac:dyDescent="0.25">
      <c r="B40">
        <v>36</v>
      </c>
      <c r="C40" t="s">
        <v>55</v>
      </c>
      <c r="D40">
        <v>2.1404000000000001</v>
      </c>
      <c r="E40">
        <v>4.82E-2</v>
      </c>
      <c r="F40">
        <v>0.26200000000000001</v>
      </c>
      <c r="G40">
        <v>1.0779000000000001</v>
      </c>
      <c r="H40">
        <v>0.77829999999999999</v>
      </c>
    </row>
    <row r="41" spans="2:8" x14ac:dyDescent="0.25">
      <c r="B41">
        <v>37</v>
      </c>
      <c r="C41" t="s">
        <v>56</v>
      </c>
      <c r="D41">
        <v>7.1185</v>
      </c>
      <c r="E41">
        <v>0.68089999999999995</v>
      </c>
      <c r="F41">
        <v>0.94630000000000003</v>
      </c>
      <c r="G41">
        <v>4.2675999999999998</v>
      </c>
      <c r="H41">
        <v>3.1385000000000001</v>
      </c>
    </row>
    <row r="42" spans="2:8" x14ac:dyDescent="0.25">
      <c r="B42">
        <v>38</v>
      </c>
      <c r="C42" t="s">
        <v>57</v>
      </c>
      <c r="D42">
        <v>2.1048</v>
      </c>
      <c r="E42">
        <v>1.6899999999999998E-2</v>
      </c>
      <c r="F42">
        <v>0.2286</v>
      </c>
      <c r="G42">
        <v>0.38440000000000002</v>
      </c>
      <c r="H42">
        <v>0.56699999999999995</v>
      </c>
    </row>
    <row r="43" spans="2:8" x14ac:dyDescent="0.25">
      <c r="B43">
        <v>39</v>
      </c>
      <c r="C43" t="s">
        <v>23</v>
      </c>
      <c r="D43" t="s">
        <v>6</v>
      </c>
      <c r="E43" t="s">
        <v>6</v>
      </c>
      <c r="F43" t="s">
        <v>6</v>
      </c>
      <c r="G43" t="s">
        <v>6</v>
      </c>
      <c r="H43" t="s">
        <v>6</v>
      </c>
    </row>
    <row r="44" spans="2:8" x14ac:dyDescent="0.25">
      <c r="B44">
        <v>40</v>
      </c>
      <c r="C44" t="s">
        <v>24</v>
      </c>
      <c r="D44" t="s">
        <v>6</v>
      </c>
      <c r="E44" t="s">
        <v>6</v>
      </c>
      <c r="F44" t="s">
        <v>6</v>
      </c>
      <c r="G44" t="s">
        <v>6</v>
      </c>
      <c r="H44" t="s">
        <v>6</v>
      </c>
    </row>
    <row r="45" spans="2:8" x14ac:dyDescent="0.25">
      <c r="B45">
        <v>41</v>
      </c>
      <c r="C45" t="s">
        <v>25</v>
      </c>
      <c r="D45" t="s">
        <v>6</v>
      </c>
      <c r="E45" t="s">
        <v>6</v>
      </c>
      <c r="F45" t="s">
        <v>6</v>
      </c>
      <c r="G45" t="s">
        <v>6</v>
      </c>
      <c r="H45" t="s">
        <v>6</v>
      </c>
    </row>
    <row r="46" spans="2:8" x14ac:dyDescent="0.25">
      <c r="B46">
        <v>42</v>
      </c>
      <c r="C46" t="s">
        <v>26</v>
      </c>
      <c r="D46" t="s">
        <v>6</v>
      </c>
      <c r="E46" t="s">
        <v>6</v>
      </c>
      <c r="F46" t="s">
        <v>6</v>
      </c>
      <c r="G46" t="s">
        <v>6</v>
      </c>
      <c r="H46" t="s">
        <v>6</v>
      </c>
    </row>
    <row r="47" spans="2:8" x14ac:dyDescent="0.25">
      <c r="B47">
        <v>43</v>
      </c>
      <c r="C47" t="s">
        <v>27</v>
      </c>
      <c r="D47" s="3" t="s">
        <v>6</v>
      </c>
      <c r="E47" t="s">
        <v>6</v>
      </c>
      <c r="F47" t="s">
        <v>6</v>
      </c>
      <c r="G47" t="s">
        <v>6</v>
      </c>
      <c r="H47" t="s">
        <v>6</v>
      </c>
    </row>
    <row r="48" spans="2:8" x14ac:dyDescent="0.25">
      <c r="B48">
        <v>44</v>
      </c>
      <c r="C48" t="s">
        <v>21</v>
      </c>
      <c r="D48">
        <v>1.0831999999999999</v>
      </c>
      <c r="E48">
        <v>2.2700000000000001E-2</v>
      </c>
      <c r="F48">
        <v>2.9399999999999999E-2</v>
      </c>
      <c r="G48">
        <v>1.44E-2</v>
      </c>
      <c r="H48">
        <v>0.25069999999999998</v>
      </c>
    </row>
    <row r="49" spans="1:9" x14ac:dyDescent="0.25">
      <c r="A49">
        <v>1</v>
      </c>
      <c r="B49">
        <v>45</v>
      </c>
      <c r="C49" t="s">
        <v>28</v>
      </c>
      <c r="D49">
        <v>1.4682999999999999</v>
      </c>
      <c r="E49">
        <v>1.7137</v>
      </c>
      <c r="F49">
        <v>1.0799000000000001</v>
      </c>
      <c r="G49">
        <v>0.9506</v>
      </c>
      <c r="H49">
        <v>1.2606999999999999</v>
      </c>
    </row>
    <row r="50" spans="1:9" x14ac:dyDescent="0.25">
      <c r="A50">
        <v>5</v>
      </c>
      <c r="B50">
        <v>46</v>
      </c>
      <c r="C50" t="s">
        <v>29</v>
      </c>
      <c r="D50">
        <v>5.4920999999999998</v>
      </c>
      <c r="E50">
        <v>7.1201999999999996</v>
      </c>
      <c r="F50">
        <v>5.3277000000000001</v>
      </c>
      <c r="G50">
        <v>5.1914999999999996</v>
      </c>
      <c r="H50">
        <v>5.4135</v>
      </c>
    </row>
    <row r="51" spans="1:9" x14ac:dyDescent="0.25">
      <c r="A51">
        <v>10</v>
      </c>
      <c r="B51">
        <v>47</v>
      </c>
      <c r="C51" t="s">
        <v>30</v>
      </c>
      <c r="D51">
        <v>10.5069</v>
      </c>
      <c r="E51">
        <v>12.481</v>
      </c>
      <c r="F51">
        <v>10.439399999999999</v>
      </c>
      <c r="G51">
        <v>10.3066</v>
      </c>
      <c r="H51">
        <v>10.4206</v>
      </c>
    </row>
    <row r="52" spans="1:9" x14ac:dyDescent="0.25">
      <c r="A52">
        <v>25</v>
      </c>
      <c r="B52">
        <v>48</v>
      </c>
      <c r="C52" t="s">
        <v>31</v>
      </c>
      <c r="D52">
        <v>26.2759</v>
      </c>
      <c r="E52">
        <v>27.235800000000001</v>
      </c>
      <c r="F52">
        <v>26.5063</v>
      </c>
      <c r="G52">
        <v>26.435700000000001</v>
      </c>
      <c r="H52">
        <v>26.425599999999999</v>
      </c>
    </row>
    <row r="53" spans="1:9" x14ac:dyDescent="0.25">
      <c r="A53">
        <v>50</v>
      </c>
      <c r="B53">
        <v>49</v>
      </c>
      <c r="C53" t="s">
        <v>32</v>
      </c>
      <c r="D53">
        <v>50.805500000000002</v>
      </c>
      <c r="E53">
        <v>50.471699999999998</v>
      </c>
      <c r="F53">
        <v>51.418199999999999</v>
      </c>
      <c r="G53">
        <v>51.498199999999997</v>
      </c>
      <c r="H53">
        <v>50.772799999999997</v>
      </c>
    </row>
    <row r="54" spans="1:9" x14ac:dyDescent="0.25">
      <c r="B54">
        <v>50</v>
      </c>
      <c r="C54" t="s">
        <v>22</v>
      </c>
      <c r="D54" t="s">
        <v>6</v>
      </c>
      <c r="E54" t="s">
        <v>6</v>
      </c>
      <c r="F54" t="s">
        <v>6</v>
      </c>
      <c r="G54" t="s">
        <v>6</v>
      </c>
      <c r="H54" t="s">
        <v>6</v>
      </c>
    </row>
    <row r="56" spans="1:9" x14ac:dyDescent="0.25">
      <c r="B56" t="s">
        <v>58</v>
      </c>
      <c r="C56" t="s">
        <v>59</v>
      </c>
      <c r="D56" s="1">
        <f>AVERAGE(D49,D13)</f>
        <v>1.4872000000000001</v>
      </c>
      <c r="E56" s="1">
        <f t="shared" ref="E56:H56" si="0">AVERAGE(E49,E13)</f>
        <v>1.6855500000000001</v>
      </c>
      <c r="F56" s="1">
        <f t="shared" si="0"/>
        <v>1.06125</v>
      </c>
      <c r="G56" s="1">
        <f t="shared" si="0"/>
        <v>0.94304999999999994</v>
      </c>
      <c r="H56" s="1">
        <f t="shared" si="0"/>
        <v>1.2269999999999999</v>
      </c>
      <c r="I56" s="1"/>
    </row>
    <row r="57" spans="1:9" x14ac:dyDescent="0.25">
      <c r="C57" t="s">
        <v>60</v>
      </c>
      <c r="D57" s="1">
        <f>STDEV(D49,D13)</f>
        <v>2.6728636328851536E-2</v>
      </c>
      <c r="E57" s="1">
        <f t="shared" ref="E57:H57" si="1">STDEV(E49,E13)</f>
        <v>3.981011178080264E-2</v>
      </c>
      <c r="F57" s="1">
        <f t="shared" si="1"/>
        <v>2.6375082938258302E-2</v>
      </c>
      <c r="G57" s="1">
        <f t="shared" si="1"/>
        <v>1.0677312395916868E-2</v>
      </c>
      <c r="H57" s="1">
        <f t="shared" si="1"/>
        <v>4.765899705197324E-2</v>
      </c>
      <c r="I57" s="1"/>
    </row>
    <row r="58" spans="1:9" x14ac:dyDescent="0.25">
      <c r="C58" t="s">
        <v>61</v>
      </c>
      <c r="D58" s="1">
        <f>D57*100/D56</f>
        <v>1.7972455842423034</v>
      </c>
      <c r="E58" s="1">
        <f t="shared" ref="E58:H58" si="2">E57*100/E56</f>
        <v>2.3618469805584312</v>
      </c>
      <c r="F58" s="1">
        <f t="shared" si="2"/>
        <v>2.4852846113788742</v>
      </c>
      <c r="G58" s="1">
        <f t="shared" si="2"/>
        <v>1.1322106352703325</v>
      </c>
      <c r="H58" s="1">
        <f t="shared" si="2"/>
        <v>3.8841888387916255</v>
      </c>
      <c r="I58" s="1"/>
    </row>
    <row r="59" spans="1:9" x14ac:dyDescent="0.25">
      <c r="D59" s="1"/>
      <c r="E59" s="1"/>
      <c r="F59" s="1"/>
      <c r="G59" s="1"/>
      <c r="H59" s="1"/>
    </row>
    <row r="60" spans="1:9" x14ac:dyDescent="0.25">
      <c r="C60" t="s">
        <v>62</v>
      </c>
      <c r="D60" s="1">
        <f>D57*3</f>
        <v>8.0185908986554616E-2</v>
      </c>
      <c r="E60" s="1">
        <f t="shared" ref="E60:H60" si="3">E57*3</f>
        <v>0.11943033534240792</v>
      </c>
      <c r="F60" s="1">
        <f t="shared" si="3"/>
        <v>7.9125248814774909E-2</v>
      </c>
      <c r="G60" s="1">
        <f t="shared" si="3"/>
        <v>3.2031937187750603E-2</v>
      </c>
      <c r="H60" s="1">
        <f t="shared" si="3"/>
        <v>0.14297699115591972</v>
      </c>
      <c r="I60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2620B-8674-4C2E-8D45-D8187D0D3C89}">
  <dimension ref="B1:AA29"/>
  <sheetViews>
    <sheetView workbookViewId="0">
      <selection activeCell="Q3" sqref="Q3"/>
    </sheetView>
  </sheetViews>
  <sheetFormatPr defaultRowHeight="15" x14ac:dyDescent="0.25"/>
  <cols>
    <col min="2" max="2" width="13.5703125" bestFit="1" customWidth="1"/>
    <col min="3" max="3" width="8.5703125" bestFit="1" customWidth="1"/>
    <col min="4" max="4" width="11.5703125" bestFit="1" customWidth="1"/>
    <col min="5" max="5" width="10.28515625" bestFit="1" customWidth="1"/>
    <col min="6" max="6" width="11.42578125" bestFit="1" customWidth="1"/>
    <col min="7" max="7" width="8.5703125" bestFit="1" customWidth="1"/>
  </cols>
  <sheetData>
    <row r="1" spans="2:27" x14ac:dyDescent="0.25">
      <c r="C1" t="s">
        <v>88</v>
      </c>
      <c r="J1" t="s">
        <v>86</v>
      </c>
      <c r="Q1" t="s">
        <v>62</v>
      </c>
      <c r="W1" t="s">
        <v>87</v>
      </c>
    </row>
    <row r="2" spans="2:27" x14ac:dyDescent="0.25">
      <c r="C2" t="s">
        <v>9</v>
      </c>
      <c r="D2" t="s">
        <v>10</v>
      </c>
      <c r="E2" t="s">
        <v>11</v>
      </c>
      <c r="F2" t="s">
        <v>12</v>
      </c>
      <c r="G2" t="s">
        <v>13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Q2" t="s">
        <v>9</v>
      </c>
      <c r="R2" t="s">
        <v>10</v>
      </c>
      <c r="S2" t="s">
        <v>11</v>
      </c>
      <c r="T2" t="s">
        <v>12</v>
      </c>
      <c r="U2" t="s">
        <v>13</v>
      </c>
      <c r="W2" t="s">
        <v>9</v>
      </c>
      <c r="X2" t="s">
        <v>10</v>
      </c>
      <c r="Y2" t="s">
        <v>11</v>
      </c>
      <c r="Z2" t="s">
        <v>12</v>
      </c>
      <c r="AA2" t="s">
        <v>13</v>
      </c>
    </row>
    <row r="3" spans="2:27" x14ac:dyDescent="0.25">
      <c r="B3" t="s">
        <v>33</v>
      </c>
      <c r="C3">
        <v>0.67049999999999998</v>
      </c>
      <c r="D3">
        <v>0.10290000000000001</v>
      </c>
      <c r="E3">
        <v>0.21479999999999999</v>
      </c>
      <c r="F3">
        <v>7.5200000000000003E-2</v>
      </c>
      <c r="G3">
        <v>0.40870000000000001</v>
      </c>
      <c r="J3">
        <f>C3-C$27</f>
        <v>0.21859999999999996</v>
      </c>
      <c r="K3" s="18">
        <f>D3-D$27</f>
        <v>9.4100000000000003E-2</v>
      </c>
      <c r="L3">
        <f>E3-E$27</f>
        <v>0.19109999999999999</v>
      </c>
      <c r="M3">
        <f>F3-F$27</f>
        <v>6.2899999999999998E-2</v>
      </c>
      <c r="N3">
        <f>G3-G$27</f>
        <v>0.1847</v>
      </c>
      <c r="Q3">
        <f>J3-J$27</f>
        <v>0.21859999999999996</v>
      </c>
      <c r="R3" s="18"/>
      <c r="S3">
        <f>L3-L$27</f>
        <v>0.19109999999999999</v>
      </c>
      <c r="T3">
        <f>M3-M$27</f>
        <v>6.2899999999999998E-2</v>
      </c>
      <c r="U3">
        <f>N3-N$27</f>
        <v>0.1847</v>
      </c>
      <c r="W3">
        <f>Q3*100</f>
        <v>21.859999999999996</v>
      </c>
      <c r="Y3">
        <f t="shared" ref="X3:AA14" si="0">S3*100</f>
        <v>19.11</v>
      </c>
      <c r="Z3">
        <f t="shared" si="0"/>
        <v>6.29</v>
      </c>
      <c r="AA3">
        <f t="shared" si="0"/>
        <v>18.47</v>
      </c>
    </row>
    <row r="4" spans="2:27" x14ac:dyDescent="0.25">
      <c r="B4" t="s">
        <v>34</v>
      </c>
      <c r="C4">
        <v>0.61819999999999997</v>
      </c>
      <c r="D4">
        <v>1.0500000000000001E-2</v>
      </c>
      <c r="E4">
        <v>4.6399999999999997E-2</v>
      </c>
      <c r="F4">
        <v>2.8899999999999999E-2</v>
      </c>
      <c r="G4">
        <v>0.27750000000000002</v>
      </c>
      <c r="J4">
        <f t="shared" ref="J4:J27" si="1">C4-C$27</f>
        <v>0.16629999999999995</v>
      </c>
      <c r="K4" s="18">
        <f t="shared" ref="K4:K26" si="2">D4-D$27</f>
        <v>1.7000000000000001E-3</v>
      </c>
      <c r="L4">
        <f t="shared" ref="L4:L26" si="3">E4-E$27</f>
        <v>2.2699999999999998E-2</v>
      </c>
      <c r="M4">
        <f t="shared" ref="M4:M26" si="4">F4-F$27</f>
        <v>1.6599999999999997E-2</v>
      </c>
      <c r="N4">
        <f t="shared" ref="N4:N26" si="5">G4-G$27</f>
        <v>5.350000000000002E-2</v>
      </c>
      <c r="Q4">
        <f t="shared" ref="Q4:Q26" si="6">J4-J$27</f>
        <v>0.16629999999999995</v>
      </c>
      <c r="R4" s="18"/>
      <c r="W4">
        <f t="shared" ref="W4:W14" si="7">Q4*100</f>
        <v>16.629999999999995</v>
      </c>
    </row>
    <row r="5" spans="2:27" x14ac:dyDescent="0.25">
      <c r="B5" t="s">
        <v>35</v>
      </c>
      <c r="C5">
        <v>0.61439999999999995</v>
      </c>
      <c r="D5">
        <v>9.5999999999999992E-3</v>
      </c>
      <c r="E5">
        <v>4.24E-2</v>
      </c>
      <c r="F5">
        <v>2.1100000000000001E-2</v>
      </c>
      <c r="G5">
        <v>0.27700000000000002</v>
      </c>
      <c r="J5">
        <f t="shared" si="1"/>
        <v>0.16249999999999992</v>
      </c>
      <c r="K5" s="18">
        <f t="shared" si="2"/>
        <v>7.9999999999999863E-4</v>
      </c>
      <c r="L5">
        <f t="shared" si="3"/>
        <v>1.8700000000000001E-2</v>
      </c>
      <c r="M5">
        <f t="shared" si="4"/>
        <v>8.8000000000000005E-3</v>
      </c>
      <c r="N5">
        <f t="shared" si="5"/>
        <v>5.3000000000000019E-2</v>
      </c>
      <c r="Q5">
        <f t="shared" si="6"/>
        <v>0.16249999999999992</v>
      </c>
      <c r="R5" s="18"/>
      <c r="W5">
        <f t="shared" si="7"/>
        <v>16.249999999999993</v>
      </c>
    </row>
    <row r="6" spans="2:27" x14ac:dyDescent="0.25">
      <c r="B6" t="s">
        <v>36</v>
      </c>
      <c r="C6">
        <v>0.7258</v>
      </c>
      <c r="D6">
        <v>1.2800000000000001E-2</v>
      </c>
      <c r="E6">
        <v>0.1101</v>
      </c>
      <c r="F6">
        <v>6.4199999999999993E-2</v>
      </c>
      <c r="G6">
        <v>0.37680000000000002</v>
      </c>
      <c r="J6">
        <f t="shared" si="1"/>
        <v>0.27389999999999998</v>
      </c>
      <c r="K6" s="18">
        <f t="shared" si="2"/>
        <v>4.0000000000000001E-3</v>
      </c>
      <c r="L6">
        <f t="shared" si="3"/>
        <v>8.6400000000000005E-2</v>
      </c>
      <c r="M6">
        <f t="shared" si="4"/>
        <v>5.1899999999999995E-2</v>
      </c>
      <c r="N6">
        <f t="shared" si="5"/>
        <v>0.15280000000000002</v>
      </c>
      <c r="Q6">
        <f t="shared" si="6"/>
        <v>0.27389999999999998</v>
      </c>
      <c r="R6" s="18"/>
      <c r="S6">
        <f t="shared" ref="S4:S26" si="8">L6-L$27</f>
        <v>8.6400000000000005E-2</v>
      </c>
      <c r="T6">
        <f t="shared" ref="T4:T26" si="9">M6-M$27</f>
        <v>5.1899999999999995E-2</v>
      </c>
      <c r="U6">
        <f t="shared" ref="U4:U26" si="10">N6-N$27</f>
        <v>0.15280000000000002</v>
      </c>
      <c r="W6">
        <f t="shared" si="7"/>
        <v>27.389999999999997</v>
      </c>
      <c r="Y6">
        <f t="shared" si="0"/>
        <v>8.64</v>
      </c>
      <c r="Z6">
        <f t="shared" si="0"/>
        <v>5.1899999999999995</v>
      </c>
      <c r="AA6">
        <f t="shared" si="0"/>
        <v>15.280000000000001</v>
      </c>
    </row>
    <row r="7" spans="2:27" x14ac:dyDescent="0.25">
      <c r="B7" t="s">
        <v>37</v>
      </c>
      <c r="C7">
        <v>0.91339999999999999</v>
      </c>
      <c r="D7">
        <v>1.2800000000000001E-2</v>
      </c>
      <c r="E7">
        <v>8.4500000000000006E-2</v>
      </c>
      <c r="F7">
        <v>0.1273</v>
      </c>
      <c r="G7">
        <v>0.434</v>
      </c>
      <c r="J7">
        <f t="shared" si="1"/>
        <v>0.46149999999999997</v>
      </c>
      <c r="K7" s="18">
        <f t="shared" si="2"/>
        <v>4.0000000000000001E-3</v>
      </c>
      <c r="L7">
        <f t="shared" si="3"/>
        <v>6.0800000000000007E-2</v>
      </c>
      <c r="M7">
        <f t="shared" si="4"/>
        <v>0.11499999999999999</v>
      </c>
      <c r="N7">
        <f t="shared" si="5"/>
        <v>0.21</v>
      </c>
      <c r="Q7">
        <f t="shared" si="6"/>
        <v>0.46149999999999997</v>
      </c>
      <c r="R7" s="18"/>
      <c r="T7">
        <f t="shared" si="9"/>
        <v>0.11499999999999999</v>
      </c>
      <c r="U7">
        <f t="shared" si="10"/>
        <v>0.21</v>
      </c>
      <c r="W7">
        <f t="shared" si="7"/>
        <v>46.15</v>
      </c>
      <c r="Z7">
        <f t="shared" si="0"/>
        <v>11.5</v>
      </c>
      <c r="AA7">
        <f t="shared" si="0"/>
        <v>21</v>
      </c>
    </row>
    <row r="8" spans="2:27" x14ac:dyDescent="0.25">
      <c r="B8" t="s">
        <v>38</v>
      </c>
      <c r="C8">
        <v>1.5454000000000001</v>
      </c>
      <c r="D8">
        <v>4.8500000000000001E-2</v>
      </c>
      <c r="E8">
        <v>0.24179999999999999</v>
      </c>
      <c r="F8">
        <v>0.44119999999999998</v>
      </c>
      <c r="G8">
        <v>1.599</v>
      </c>
      <c r="J8">
        <f t="shared" si="1"/>
        <v>1.0935000000000001</v>
      </c>
      <c r="K8" s="18">
        <f t="shared" si="2"/>
        <v>3.9699999999999999E-2</v>
      </c>
      <c r="L8">
        <f t="shared" si="3"/>
        <v>0.21809999999999999</v>
      </c>
      <c r="M8">
        <f t="shared" si="4"/>
        <v>0.4289</v>
      </c>
      <c r="N8">
        <f t="shared" si="5"/>
        <v>1.375</v>
      </c>
      <c r="Q8">
        <f t="shared" si="6"/>
        <v>1.0935000000000001</v>
      </c>
      <c r="R8" s="18"/>
      <c r="S8">
        <f t="shared" si="8"/>
        <v>0.21809999999999999</v>
      </c>
      <c r="T8">
        <f t="shared" si="9"/>
        <v>0.4289</v>
      </c>
      <c r="U8">
        <f t="shared" si="10"/>
        <v>1.375</v>
      </c>
      <c r="W8">
        <f t="shared" si="7"/>
        <v>109.35000000000001</v>
      </c>
      <c r="Y8">
        <f t="shared" si="0"/>
        <v>21.81</v>
      </c>
      <c r="Z8">
        <f t="shared" si="0"/>
        <v>42.89</v>
      </c>
      <c r="AA8">
        <f t="shared" si="0"/>
        <v>137.5</v>
      </c>
    </row>
    <row r="9" spans="2:27" x14ac:dyDescent="0.25">
      <c r="B9" t="s">
        <v>39</v>
      </c>
      <c r="C9">
        <v>0.91080000000000005</v>
      </c>
      <c r="D9">
        <v>1.6199999999999999E-2</v>
      </c>
      <c r="E9">
        <v>8.0199999999999994E-2</v>
      </c>
      <c r="F9">
        <v>9.9400000000000002E-2</v>
      </c>
      <c r="G9">
        <v>0.46439999999999998</v>
      </c>
      <c r="J9">
        <f t="shared" si="1"/>
        <v>0.45890000000000003</v>
      </c>
      <c r="K9" s="18">
        <f t="shared" si="2"/>
        <v>7.3999999999999986E-3</v>
      </c>
      <c r="L9">
        <f t="shared" si="3"/>
        <v>5.6499999999999995E-2</v>
      </c>
      <c r="M9">
        <f t="shared" si="4"/>
        <v>8.7099999999999997E-2</v>
      </c>
      <c r="N9">
        <f t="shared" si="5"/>
        <v>0.24039999999999997</v>
      </c>
      <c r="Q9">
        <f t="shared" si="6"/>
        <v>0.45890000000000003</v>
      </c>
      <c r="R9" s="18"/>
      <c r="T9">
        <f t="shared" si="9"/>
        <v>8.7099999999999997E-2</v>
      </c>
      <c r="U9">
        <f t="shared" si="10"/>
        <v>0.24039999999999997</v>
      </c>
      <c r="W9">
        <f t="shared" si="7"/>
        <v>45.89</v>
      </c>
      <c r="Z9">
        <f t="shared" si="0"/>
        <v>8.7099999999999991</v>
      </c>
      <c r="AA9">
        <f t="shared" si="0"/>
        <v>24.04</v>
      </c>
    </row>
    <row r="10" spans="2:27" x14ac:dyDescent="0.25">
      <c r="B10" t="s">
        <v>40</v>
      </c>
      <c r="C10">
        <v>0.78769999999999996</v>
      </c>
      <c r="D10">
        <v>1.1599999999999999E-2</v>
      </c>
      <c r="E10">
        <v>4.8500000000000001E-2</v>
      </c>
      <c r="F10">
        <v>0.09</v>
      </c>
      <c r="G10">
        <v>0.40060000000000001</v>
      </c>
      <c r="J10">
        <f t="shared" si="1"/>
        <v>0.33579999999999993</v>
      </c>
      <c r="K10" s="18">
        <f t="shared" si="2"/>
        <v>2.7999999999999987E-3</v>
      </c>
      <c r="L10">
        <f t="shared" si="3"/>
        <v>2.4800000000000003E-2</v>
      </c>
      <c r="M10">
        <f t="shared" si="4"/>
        <v>7.7699999999999991E-2</v>
      </c>
      <c r="N10">
        <f t="shared" si="5"/>
        <v>0.17660000000000001</v>
      </c>
      <c r="Q10">
        <f t="shared" si="6"/>
        <v>0.33579999999999993</v>
      </c>
      <c r="R10" s="18"/>
      <c r="T10">
        <f t="shared" si="9"/>
        <v>7.7699999999999991E-2</v>
      </c>
      <c r="U10">
        <f t="shared" si="10"/>
        <v>0.17660000000000001</v>
      </c>
      <c r="W10">
        <f t="shared" si="7"/>
        <v>33.579999999999991</v>
      </c>
      <c r="Z10">
        <f t="shared" si="0"/>
        <v>7.77</v>
      </c>
      <c r="AA10">
        <f t="shared" si="0"/>
        <v>17.66</v>
      </c>
    </row>
    <row r="11" spans="2:27" x14ac:dyDescent="0.25">
      <c r="B11" t="s">
        <v>41</v>
      </c>
      <c r="C11">
        <v>1.0933999999999999</v>
      </c>
      <c r="D11">
        <v>4.6399999999999997E-2</v>
      </c>
      <c r="E11">
        <v>7.8E-2</v>
      </c>
      <c r="F11">
        <v>0.1726</v>
      </c>
      <c r="G11">
        <v>0.49209999999999998</v>
      </c>
      <c r="J11">
        <f t="shared" si="1"/>
        <v>0.64149999999999996</v>
      </c>
      <c r="K11" s="18">
        <f t="shared" si="2"/>
        <v>3.7599999999999995E-2</v>
      </c>
      <c r="L11">
        <f t="shared" si="3"/>
        <v>5.4300000000000001E-2</v>
      </c>
      <c r="M11">
        <f t="shared" si="4"/>
        <v>0.1603</v>
      </c>
      <c r="N11">
        <f t="shared" si="5"/>
        <v>0.2681</v>
      </c>
      <c r="Q11">
        <f t="shared" si="6"/>
        <v>0.64149999999999996</v>
      </c>
      <c r="R11" s="18"/>
      <c r="T11">
        <f t="shared" si="9"/>
        <v>0.1603</v>
      </c>
      <c r="U11">
        <f t="shared" si="10"/>
        <v>0.2681</v>
      </c>
      <c r="W11">
        <f t="shared" si="7"/>
        <v>64.149999999999991</v>
      </c>
      <c r="Z11">
        <f t="shared" si="0"/>
        <v>16.03</v>
      </c>
      <c r="AA11">
        <f t="shared" si="0"/>
        <v>26.810000000000002</v>
      </c>
    </row>
    <row r="12" spans="2:27" x14ac:dyDescent="0.25">
      <c r="B12" t="s">
        <v>42</v>
      </c>
      <c r="C12">
        <v>0.65980000000000005</v>
      </c>
      <c r="D12">
        <v>2.2100000000000002E-2</v>
      </c>
      <c r="E12">
        <v>4.6199999999999998E-2</v>
      </c>
      <c r="F12">
        <v>8.4599999999999995E-2</v>
      </c>
      <c r="G12">
        <v>0.2883</v>
      </c>
      <c r="J12">
        <f t="shared" si="1"/>
        <v>0.20790000000000003</v>
      </c>
      <c r="K12" s="18">
        <f t="shared" si="2"/>
        <v>1.3300000000000001E-2</v>
      </c>
      <c r="L12">
        <f t="shared" si="3"/>
        <v>2.2499999999999999E-2</v>
      </c>
      <c r="M12">
        <f t="shared" si="4"/>
        <v>7.2299999999999989E-2</v>
      </c>
      <c r="N12">
        <f t="shared" si="5"/>
        <v>6.4299999999999996E-2</v>
      </c>
      <c r="Q12">
        <f t="shared" si="6"/>
        <v>0.20790000000000003</v>
      </c>
      <c r="R12" s="18"/>
      <c r="T12">
        <f t="shared" si="9"/>
        <v>7.2299999999999989E-2</v>
      </c>
      <c r="W12">
        <f t="shared" si="7"/>
        <v>20.790000000000003</v>
      </c>
      <c r="Z12">
        <f t="shared" si="0"/>
        <v>7.2299999999999986</v>
      </c>
    </row>
    <row r="13" spans="2:27" x14ac:dyDescent="0.25">
      <c r="B13" t="s">
        <v>43</v>
      </c>
      <c r="C13">
        <v>1.1080000000000001</v>
      </c>
      <c r="D13">
        <v>5.7099999999999998E-2</v>
      </c>
      <c r="E13">
        <v>9.0200000000000002E-2</v>
      </c>
      <c r="F13">
        <v>0.31619999999999998</v>
      </c>
      <c r="G13">
        <v>0.47010000000000002</v>
      </c>
      <c r="J13">
        <f t="shared" si="1"/>
        <v>0.65610000000000013</v>
      </c>
      <c r="K13" s="18">
        <f t="shared" si="2"/>
        <v>4.8299999999999996E-2</v>
      </c>
      <c r="L13">
        <f t="shared" si="3"/>
        <v>6.6500000000000004E-2</v>
      </c>
      <c r="M13">
        <f t="shared" si="4"/>
        <v>0.3039</v>
      </c>
      <c r="N13">
        <f t="shared" si="5"/>
        <v>0.24610000000000001</v>
      </c>
      <c r="Q13">
        <f t="shared" si="6"/>
        <v>0.65610000000000013</v>
      </c>
      <c r="R13" s="18"/>
      <c r="T13">
        <f t="shared" si="9"/>
        <v>0.3039</v>
      </c>
      <c r="U13">
        <f t="shared" si="10"/>
        <v>0.24610000000000001</v>
      </c>
      <c r="W13">
        <f t="shared" si="7"/>
        <v>65.610000000000014</v>
      </c>
      <c r="Z13">
        <f t="shared" si="0"/>
        <v>30.39</v>
      </c>
      <c r="AA13">
        <f t="shared" si="0"/>
        <v>24.610000000000003</v>
      </c>
    </row>
    <row r="14" spans="2:27" s="19" customFormat="1" x14ac:dyDescent="0.25">
      <c r="B14" s="19" t="s">
        <v>44</v>
      </c>
      <c r="C14" s="19">
        <v>0.65969999999999995</v>
      </c>
      <c r="D14" s="19">
        <v>1.1299999999999999E-2</v>
      </c>
      <c r="E14" s="19">
        <v>4.5499999999999999E-2</v>
      </c>
      <c r="F14" s="19">
        <v>4.0099999999999997E-2</v>
      </c>
      <c r="G14" s="19">
        <v>0.26269999999999999</v>
      </c>
      <c r="J14" s="19">
        <f t="shared" si="1"/>
        <v>0.20779999999999993</v>
      </c>
      <c r="K14" s="20">
        <f t="shared" si="2"/>
        <v>2.4999999999999988E-3</v>
      </c>
      <c r="L14" s="19">
        <f t="shared" si="3"/>
        <v>2.18E-2</v>
      </c>
      <c r="M14" s="19">
        <f t="shared" si="4"/>
        <v>2.7799999999999998E-2</v>
      </c>
      <c r="N14" s="19">
        <f t="shared" si="5"/>
        <v>3.8699999999999984E-2</v>
      </c>
      <c r="Q14" s="19">
        <f t="shared" si="6"/>
        <v>0.20779999999999993</v>
      </c>
      <c r="R14" s="20"/>
      <c r="W14">
        <f t="shared" si="7"/>
        <v>20.779999999999994</v>
      </c>
      <c r="X14"/>
      <c r="Y14"/>
      <c r="Z14"/>
      <c r="AA14"/>
    </row>
    <row r="15" spans="2:27" x14ac:dyDescent="0.25">
      <c r="B15" t="s">
        <v>46</v>
      </c>
      <c r="C15">
        <v>1.9734</v>
      </c>
      <c r="D15">
        <v>2.5100000000000001E-2</v>
      </c>
      <c r="E15">
        <v>0.28100000000000003</v>
      </c>
      <c r="F15">
        <v>0.25619999999999998</v>
      </c>
      <c r="G15">
        <v>0.73419999999999996</v>
      </c>
      <c r="J15">
        <f t="shared" si="1"/>
        <v>1.5215000000000001</v>
      </c>
      <c r="K15" s="18">
        <f t="shared" si="2"/>
        <v>1.6300000000000002E-2</v>
      </c>
      <c r="L15">
        <f t="shared" si="3"/>
        <v>0.25730000000000003</v>
      </c>
      <c r="M15">
        <f t="shared" si="4"/>
        <v>0.24389999999999998</v>
      </c>
      <c r="N15">
        <f t="shared" si="5"/>
        <v>0.51019999999999999</v>
      </c>
      <c r="Q15">
        <f t="shared" si="6"/>
        <v>1.5215000000000001</v>
      </c>
      <c r="R15" s="18"/>
      <c r="S15">
        <f t="shared" si="8"/>
        <v>0.25730000000000003</v>
      </c>
      <c r="T15">
        <f t="shared" si="9"/>
        <v>0.24389999999999998</v>
      </c>
      <c r="U15">
        <f t="shared" si="10"/>
        <v>0.51019999999999999</v>
      </c>
      <c r="W15">
        <f>Q15*10</f>
        <v>15.215</v>
      </c>
      <c r="Y15">
        <f t="shared" ref="X15:AA26" si="11">S15*10</f>
        <v>2.5730000000000004</v>
      </c>
      <c r="Z15">
        <f t="shared" si="11"/>
        <v>2.4389999999999996</v>
      </c>
      <c r="AA15">
        <f t="shared" si="11"/>
        <v>5.1020000000000003</v>
      </c>
    </row>
    <row r="16" spans="2:27" x14ac:dyDescent="0.25">
      <c r="B16" t="s">
        <v>47</v>
      </c>
      <c r="C16">
        <v>1.7663</v>
      </c>
      <c r="D16">
        <v>7.7200000000000005E-2</v>
      </c>
      <c r="E16">
        <v>0.2482</v>
      </c>
      <c r="F16">
        <v>0.21129999999999999</v>
      </c>
      <c r="G16">
        <v>0.55210000000000004</v>
      </c>
      <c r="J16">
        <f t="shared" si="1"/>
        <v>1.3144</v>
      </c>
      <c r="K16" s="18">
        <f t="shared" si="2"/>
        <v>6.8400000000000002E-2</v>
      </c>
      <c r="L16">
        <f t="shared" si="3"/>
        <v>0.22450000000000001</v>
      </c>
      <c r="M16">
        <f t="shared" si="4"/>
        <v>0.19899999999999998</v>
      </c>
      <c r="N16">
        <f t="shared" si="5"/>
        <v>0.32810000000000006</v>
      </c>
      <c r="Q16">
        <f t="shared" si="6"/>
        <v>1.3144</v>
      </c>
      <c r="R16" s="18"/>
      <c r="S16">
        <f t="shared" si="8"/>
        <v>0.22450000000000001</v>
      </c>
      <c r="T16">
        <f t="shared" si="9"/>
        <v>0.19899999999999998</v>
      </c>
      <c r="U16">
        <f t="shared" si="10"/>
        <v>0.32810000000000006</v>
      </c>
      <c r="W16">
        <f t="shared" ref="W16:W26" si="12">Q16*10</f>
        <v>13.144</v>
      </c>
      <c r="Y16">
        <f t="shared" si="11"/>
        <v>2.2450000000000001</v>
      </c>
      <c r="Z16">
        <f t="shared" si="11"/>
        <v>1.9899999999999998</v>
      </c>
      <c r="AA16">
        <f t="shared" si="11"/>
        <v>3.2810000000000006</v>
      </c>
    </row>
    <row r="17" spans="2:27" x14ac:dyDescent="0.25">
      <c r="B17" t="s">
        <v>48</v>
      </c>
      <c r="C17">
        <v>1.6365000000000001</v>
      </c>
      <c r="D17">
        <v>9.4600000000000004E-2</v>
      </c>
      <c r="E17">
        <v>0.19400000000000001</v>
      </c>
      <c r="F17">
        <v>0.1857</v>
      </c>
      <c r="G17">
        <v>0.49919999999999998</v>
      </c>
      <c r="J17">
        <f t="shared" si="1"/>
        <v>1.1846000000000001</v>
      </c>
      <c r="K17" s="18">
        <f t="shared" si="2"/>
        <v>8.5800000000000001E-2</v>
      </c>
      <c r="L17">
        <f t="shared" si="3"/>
        <v>0.17030000000000001</v>
      </c>
      <c r="M17">
        <f t="shared" si="4"/>
        <v>0.1734</v>
      </c>
      <c r="N17">
        <f t="shared" si="5"/>
        <v>0.2752</v>
      </c>
      <c r="Q17">
        <f t="shared" si="6"/>
        <v>1.1846000000000001</v>
      </c>
      <c r="R17" s="18"/>
      <c r="S17">
        <f t="shared" si="8"/>
        <v>0.17030000000000001</v>
      </c>
      <c r="T17">
        <f t="shared" si="9"/>
        <v>0.1734</v>
      </c>
      <c r="U17">
        <f t="shared" si="10"/>
        <v>0.2752</v>
      </c>
      <c r="W17">
        <f t="shared" si="12"/>
        <v>11.846</v>
      </c>
      <c r="Y17">
        <f t="shared" si="11"/>
        <v>1.7030000000000001</v>
      </c>
      <c r="Z17">
        <f t="shared" si="11"/>
        <v>1.734</v>
      </c>
      <c r="AA17">
        <f t="shared" si="11"/>
        <v>2.7519999999999998</v>
      </c>
    </row>
    <row r="18" spans="2:27" x14ac:dyDescent="0.25">
      <c r="B18" t="s">
        <v>49</v>
      </c>
      <c r="C18">
        <v>3.7625000000000002</v>
      </c>
      <c r="D18">
        <v>0.1336</v>
      </c>
      <c r="E18">
        <v>1.2135</v>
      </c>
      <c r="F18">
        <v>0.92869999999999997</v>
      </c>
      <c r="G18">
        <v>2.6400999999999999</v>
      </c>
      <c r="J18">
        <f t="shared" si="1"/>
        <v>3.3106</v>
      </c>
      <c r="K18" s="18">
        <f t="shared" si="2"/>
        <v>0.12479999999999999</v>
      </c>
      <c r="L18">
        <f t="shared" si="3"/>
        <v>1.1898</v>
      </c>
      <c r="M18">
        <f t="shared" si="4"/>
        <v>0.91639999999999999</v>
      </c>
      <c r="N18">
        <f t="shared" si="5"/>
        <v>2.4160999999999997</v>
      </c>
      <c r="Q18">
        <f t="shared" si="6"/>
        <v>3.3106</v>
      </c>
      <c r="R18" s="18">
        <f t="shared" ref="R4:R26" si="13">K18-K$27</f>
        <v>0.12479999999999999</v>
      </c>
      <c r="S18">
        <f t="shared" si="8"/>
        <v>1.1898</v>
      </c>
      <c r="T18">
        <f t="shared" si="9"/>
        <v>0.91639999999999999</v>
      </c>
      <c r="U18">
        <f t="shared" si="10"/>
        <v>2.4160999999999997</v>
      </c>
      <c r="W18">
        <f t="shared" si="12"/>
        <v>33.106000000000002</v>
      </c>
      <c r="X18">
        <f t="shared" si="11"/>
        <v>1.248</v>
      </c>
      <c r="Y18">
        <f t="shared" si="11"/>
        <v>11.898</v>
      </c>
      <c r="Z18">
        <f t="shared" si="11"/>
        <v>9.1639999999999997</v>
      </c>
      <c r="AA18">
        <f t="shared" si="11"/>
        <v>24.160999999999998</v>
      </c>
    </row>
    <row r="19" spans="2:27" x14ac:dyDescent="0.25">
      <c r="B19" t="s">
        <v>50</v>
      </c>
      <c r="C19">
        <v>4.4798999999999998</v>
      </c>
      <c r="D19">
        <v>5.1200000000000002E-2</v>
      </c>
      <c r="E19">
        <v>0.76729999999999998</v>
      </c>
      <c r="F19">
        <v>1.5819000000000001</v>
      </c>
      <c r="G19">
        <v>2.1046</v>
      </c>
      <c r="J19">
        <f t="shared" si="1"/>
        <v>4.0279999999999996</v>
      </c>
      <c r="K19" s="18">
        <f t="shared" si="2"/>
        <v>4.24E-2</v>
      </c>
      <c r="L19">
        <f t="shared" si="3"/>
        <v>0.74360000000000004</v>
      </c>
      <c r="M19">
        <f t="shared" si="4"/>
        <v>1.5696000000000001</v>
      </c>
      <c r="N19">
        <f t="shared" si="5"/>
        <v>1.8806</v>
      </c>
      <c r="Q19">
        <f t="shared" si="6"/>
        <v>4.0279999999999996</v>
      </c>
      <c r="R19" s="18"/>
      <c r="S19">
        <f t="shared" si="8"/>
        <v>0.74360000000000004</v>
      </c>
      <c r="T19">
        <f t="shared" si="9"/>
        <v>1.5696000000000001</v>
      </c>
      <c r="U19">
        <f t="shared" si="10"/>
        <v>1.8806</v>
      </c>
      <c r="W19">
        <f t="shared" si="12"/>
        <v>40.279999999999994</v>
      </c>
      <c r="Y19">
        <f t="shared" si="11"/>
        <v>7.4359999999999999</v>
      </c>
      <c r="Z19">
        <f t="shared" si="11"/>
        <v>15.696000000000002</v>
      </c>
      <c r="AA19">
        <f t="shared" si="11"/>
        <v>18.806000000000001</v>
      </c>
    </row>
    <row r="20" spans="2:27" x14ac:dyDescent="0.25">
      <c r="B20" t="s">
        <v>51</v>
      </c>
      <c r="C20">
        <v>9.6555</v>
      </c>
      <c r="D20">
        <v>0.63500000000000001</v>
      </c>
      <c r="E20">
        <v>2.2639999999999998</v>
      </c>
      <c r="F20">
        <v>4.609</v>
      </c>
      <c r="G20">
        <v>12.6631</v>
      </c>
      <c r="J20">
        <f t="shared" si="1"/>
        <v>9.2035999999999998</v>
      </c>
      <c r="K20" s="18">
        <f t="shared" si="2"/>
        <v>0.62619999999999998</v>
      </c>
      <c r="L20">
        <f t="shared" si="3"/>
        <v>2.2403</v>
      </c>
      <c r="M20">
        <f t="shared" si="4"/>
        <v>4.5967000000000002</v>
      </c>
      <c r="N20">
        <f t="shared" si="5"/>
        <v>12.4391</v>
      </c>
      <c r="Q20">
        <f t="shared" si="6"/>
        <v>9.2035999999999998</v>
      </c>
      <c r="R20" s="18">
        <f t="shared" si="13"/>
        <v>0.62619999999999998</v>
      </c>
      <c r="S20">
        <f t="shared" si="8"/>
        <v>2.2403</v>
      </c>
      <c r="T20">
        <f t="shared" si="9"/>
        <v>4.5967000000000002</v>
      </c>
      <c r="U20">
        <f t="shared" si="10"/>
        <v>12.4391</v>
      </c>
      <c r="W20">
        <f t="shared" si="12"/>
        <v>92.036000000000001</v>
      </c>
      <c r="X20">
        <f t="shared" si="11"/>
        <v>6.2619999999999996</v>
      </c>
      <c r="Y20">
        <f t="shared" si="11"/>
        <v>22.402999999999999</v>
      </c>
      <c r="Z20">
        <f t="shared" si="11"/>
        <v>45.966999999999999</v>
      </c>
      <c r="AA20">
        <f t="shared" si="11"/>
        <v>124.39099999999999</v>
      </c>
    </row>
    <row r="21" spans="2:27" x14ac:dyDescent="0.25">
      <c r="B21" t="s">
        <v>52</v>
      </c>
      <c r="C21">
        <v>4.7241999999999997</v>
      </c>
      <c r="D21">
        <v>0.28239999999999998</v>
      </c>
      <c r="E21">
        <v>0.79110000000000003</v>
      </c>
      <c r="F21">
        <v>1.4056999999999999</v>
      </c>
      <c r="G21">
        <v>3.1516000000000002</v>
      </c>
      <c r="J21">
        <f t="shared" si="1"/>
        <v>4.2722999999999995</v>
      </c>
      <c r="K21" s="18">
        <f t="shared" si="2"/>
        <v>0.27360000000000001</v>
      </c>
      <c r="L21">
        <f t="shared" si="3"/>
        <v>0.76740000000000008</v>
      </c>
      <c r="M21">
        <f t="shared" si="4"/>
        <v>1.3934</v>
      </c>
      <c r="N21">
        <f t="shared" si="5"/>
        <v>2.9276</v>
      </c>
      <c r="Q21">
        <f t="shared" si="6"/>
        <v>4.2722999999999995</v>
      </c>
      <c r="R21" s="18">
        <f t="shared" si="13"/>
        <v>0.27360000000000001</v>
      </c>
      <c r="S21">
        <f t="shared" si="8"/>
        <v>0.76740000000000008</v>
      </c>
      <c r="T21">
        <f t="shared" si="9"/>
        <v>1.3934</v>
      </c>
      <c r="U21">
        <f t="shared" si="10"/>
        <v>2.9276</v>
      </c>
      <c r="W21">
        <f t="shared" si="12"/>
        <v>42.722999999999999</v>
      </c>
      <c r="X21">
        <f t="shared" si="11"/>
        <v>2.7360000000000002</v>
      </c>
      <c r="Y21">
        <f t="shared" si="11"/>
        <v>7.6740000000000013</v>
      </c>
      <c r="Z21">
        <f t="shared" si="11"/>
        <v>13.933999999999999</v>
      </c>
      <c r="AA21">
        <f t="shared" si="11"/>
        <v>29.276</v>
      </c>
    </row>
    <row r="22" spans="2:27" x14ac:dyDescent="0.25">
      <c r="B22" t="s">
        <v>53</v>
      </c>
      <c r="C22">
        <v>2.4127000000000001</v>
      </c>
      <c r="D22">
        <v>8.1699999999999995E-2</v>
      </c>
      <c r="E22">
        <v>0.25979999999999998</v>
      </c>
      <c r="F22">
        <v>1.0615000000000001</v>
      </c>
      <c r="G22">
        <v>1.0189999999999999</v>
      </c>
      <c r="J22">
        <f t="shared" si="1"/>
        <v>1.9608000000000001</v>
      </c>
      <c r="K22" s="18">
        <f t="shared" si="2"/>
        <v>7.2899999999999993E-2</v>
      </c>
      <c r="L22">
        <f t="shared" si="3"/>
        <v>0.23609999999999998</v>
      </c>
      <c r="M22">
        <f t="shared" si="4"/>
        <v>1.0492000000000001</v>
      </c>
      <c r="N22">
        <f t="shared" si="5"/>
        <v>0.79499999999999993</v>
      </c>
      <c r="Q22">
        <f t="shared" si="6"/>
        <v>1.9608000000000001</v>
      </c>
      <c r="R22" s="18"/>
      <c r="S22">
        <f t="shared" si="8"/>
        <v>0.23609999999999998</v>
      </c>
      <c r="T22">
        <f t="shared" si="9"/>
        <v>1.0492000000000001</v>
      </c>
      <c r="U22">
        <f t="shared" si="10"/>
        <v>0.79499999999999993</v>
      </c>
      <c r="W22">
        <f t="shared" si="12"/>
        <v>19.608000000000001</v>
      </c>
      <c r="Y22">
        <f t="shared" si="11"/>
        <v>2.3609999999999998</v>
      </c>
      <c r="Z22">
        <f t="shared" si="11"/>
        <v>10.492000000000001</v>
      </c>
      <c r="AA22">
        <f t="shared" si="11"/>
        <v>7.9499999999999993</v>
      </c>
    </row>
    <row r="23" spans="2:27" x14ac:dyDescent="0.25">
      <c r="B23" t="s">
        <v>54</v>
      </c>
      <c r="C23">
        <v>4.6002000000000001</v>
      </c>
      <c r="D23">
        <v>0.48299999999999998</v>
      </c>
      <c r="E23">
        <v>0.67400000000000004</v>
      </c>
      <c r="F23">
        <v>1.8900999999999999</v>
      </c>
      <c r="G23">
        <v>2.1339999999999999</v>
      </c>
      <c r="J23">
        <f t="shared" si="1"/>
        <v>4.1482999999999999</v>
      </c>
      <c r="K23" s="18">
        <f t="shared" si="2"/>
        <v>0.47420000000000001</v>
      </c>
      <c r="L23">
        <f t="shared" si="3"/>
        <v>0.6503000000000001</v>
      </c>
      <c r="M23">
        <f t="shared" si="4"/>
        <v>1.8777999999999999</v>
      </c>
      <c r="N23">
        <f t="shared" si="5"/>
        <v>1.91</v>
      </c>
      <c r="Q23">
        <f t="shared" si="6"/>
        <v>4.1482999999999999</v>
      </c>
      <c r="R23" s="18">
        <f t="shared" si="13"/>
        <v>0.47420000000000001</v>
      </c>
      <c r="S23">
        <f t="shared" si="8"/>
        <v>0.6503000000000001</v>
      </c>
      <c r="T23">
        <f t="shared" si="9"/>
        <v>1.8777999999999999</v>
      </c>
      <c r="U23">
        <f t="shared" si="10"/>
        <v>1.91</v>
      </c>
      <c r="W23">
        <f t="shared" si="12"/>
        <v>41.482999999999997</v>
      </c>
      <c r="X23">
        <f t="shared" si="11"/>
        <v>4.742</v>
      </c>
      <c r="Y23">
        <f t="shared" si="11"/>
        <v>6.503000000000001</v>
      </c>
      <c r="Z23">
        <f t="shared" si="11"/>
        <v>18.777999999999999</v>
      </c>
      <c r="AA23">
        <f t="shared" si="11"/>
        <v>19.099999999999998</v>
      </c>
    </row>
    <row r="24" spans="2:27" x14ac:dyDescent="0.25">
      <c r="B24" t="s">
        <v>55</v>
      </c>
      <c r="C24">
        <v>2.1404000000000001</v>
      </c>
      <c r="D24">
        <v>4.82E-2</v>
      </c>
      <c r="E24">
        <v>0.26200000000000001</v>
      </c>
      <c r="F24">
        <v>1.0779000000000001</v>
      </c>
      <c r="G24">
        <v>0.77829999999999999</v>
      </c>
      <c r="J24">
        <f>C24-C$27</f>
        <v>1.6885000000000001</v>
      </c>
      <c r="K24" s="18">
        <f t="shared" si="2"/>
        <v>3.9399999999999998E-2</v>
      </c>
      <c r="L24">
        <f t="shared" si="3"/>
        <v>0.23830000000000001</v>
      </c>
      <c r="M24">
        <f t="shared" si="4"/>
        <v>1.0656000000000001</v>
      </c>
      <c r="N24">
        <f t="shared" si="5"/>
        <v>0.55430000000000001</v>
      </c>
      <c r="Q24">
        <f t="shared" si="6"/>
        <v>1.6885000000000001</v>
      </c>
      <c r="R24" s="18"/>
      <c r="S24">
        <f t="shared" si="8"/>
        <v>0.23830000000000001</v>
      </c>
      <c r="T24">
        <f t="shared" si="9"/>
        <v>1.0656000000000001</v>
      </c>
      <c r="U24">
        <f t="shared" si="10"/>
        <v>0.55430000000000001</v>
      </c>
      <c r="W24">
        <f t="shared" si="12"/>
        <v>16.885000000000002</v>
      </c>
      <c r="Y24">
        <f t="shared" si="11"/>
        <v>2.383</v>
      </c>
      <c r="Z24">
        <f t="shared" si="11"/>
        <v>10.656000000000001</v>
      </c>
      <c r="AA24">
        <f t="shared" si="11"/>
        <v>5.5430000000000001</v>
      </c>
    </row>
    <row r="25" spans="2:27" x14ac:dyDescent="0.25">
      <c r="B25" t="s">
        <v>56</v>
      </c>
      <c r="C25">
        <v>7.1185</v>
      </c>
      <c r="D25">
        <v>0.68089999999999995</v>
      </c>
      <c r="E25">
        <v>0.94630000000000003</v>
      </c>
      <c r="F25">
        <v>4.2675999999999998</v>
      </c>
      <c r="G25">
        <v>3.1385000000000001</v>
      </c>
      <c r="J25">
        <f t="shared" si="1"/>
        <v>6.6665999999999999</v>
      </c>
      <c r="K25" s="18">
        <f t="shared" si="2"/>
        <v>0.67209999999999992</v>
      </c>
      <c r="L25">
        <f t="shared" si="3"/>
        <v>0.92260000000000009</v>
      </c>
      <c r="M25">
        <f t="shared" si="4"/>
        <v>4.2553000000000001</v>
      </c>
      <c r="N25">
        <f t="shared" si="5"/>
        <v>2.9144999999999999</v>
      </c>
      <c r="Q25">
        <f t="shared" si="6"/>
        <v>6.6665999999999999</v>
      </c>
      <c r="R25" s="18">
        <f t="shared" si="13"/>
        <v>0.67209999999999992</v>
      </c>
      <c r="S25">
        <f t="shared" si="8"/>
        <v>0.92260000000000009</v>
      </c>
      <c r="T25">
        <f t="shared" si="9"/>
        <v>4.2553000000000001</v>
      </c>
      <c r="U25">
        <f t="shared" si="10"/>
        <v>2.9144999999999999</v>
      </c>
      <c r="W25">
        <f t="shared" si="12"/>
        <v>66.665999999999997</v>
      </c>
      <c r="X25">
        <f t="shared" si="11"/>
        <v>6.7209999999999992</v>
      </c>
      <c r="Y25">
        <f t="shared" si="11"/>
        <v>9.2260000000000009</v>
      </c>
      <c r="Z25">
        <f t="shared" si="11"/>
        <v>42.552999999999997</v>
      </c>
      <c r="AA25">
        <f t="shared" si="11"/>
        <v>29.145</v>
      </c>
    </row>
    <row r="26" spans="2:27" x14ac:dyDescent="0.25">
      <c r="B26" t="s">
        <v>57</v>
      </c>
      <c r="C26">
        <v>2.1048</v>
      </c>
      <c r="D26">
        <v>1.6899999999999998E-2</v>
      </c>
      <c r="E26">
        <v>0.2286</v>
      </c>
      <c r="F26">
        <v>0.38440000000000002</v>
      </c>
      <c r="G26">
        <v>0.56699999999999995</v>
      </c>
      <c r="J26">
        <f t="shared" si="1"/>
        <v>1.6529</v>
      </c>
      <c r="K26" s="18">
        <f>D26-D$27</f>
        <v>8.0999999999999978E-3</v>
      </c>
      <c r="L26">
        <f t="shared" si="3"/>
        <v>0.2049</v>
      </c>
      <c r="M26">
        <f t="shared" si="4"/>
        <v>0.37210000000000004</v>
      </c>
      <c r="N26">
        <f t="shared" si="5"/>
        <v>0.34299999999999997</v>
      </c>
      <c r="Q26">
        <f t="shared" si="6"/>
        <v>1.6529</v>
      </c>
      <c r="R26" s="18"/>
      <c r="S26">
        <f t="shared" si="8"/>
        <v>0.2049</v>
      </c>
      <c r="T26">
        <f t="shared" si="9"/>
        <v>0.37210000000000004</v>
      </c>
      <c r="U26">
        <f t="shared" si="10"/>
        <v>0.34299999999999997</v>
      </c>
      <c r="W26">
        <f t="shared" si="12"/>
        <v>16.529</v>
      </c>
      <c r="Y26">
        <f t="shared" si="11"/>
        <v>2.0489999999999999</v>
      </c>
      <c r="Z26">
        <f t="shared" si="11"/>
        <v>3.7210000000000005</v>
      </c>
      <c r="AA26">
        <f t="shared" si="11"/>
        <v>3.4299999999999997</v>
      </c>
    </row>
    <row r="27" spans="2:27" x14ac:dyDescent="0.25">
      <c r="B27" t="s">
        <v>45</v>
      </c>
      <c r="C27">
        <v>0.45190000000000002</v>
      </c>
      <c r="D27">
        <v>8.8000000000000005E-3</v>
      </c>
      <c r="E27">
        <v>2.3699999999999999E-2</v>
      </c>
      <c r="F27">
        <v>1.23E-2</v>
      </c>
      <c r="G27">
        <v>0.224</v>
      </c>
    </row>
    <row r="29" spans="2:27" x14ac:dyDescent="0.25">
      <c r="B29" t="s">
        <v>62</v>
      </c>
      <c r="C29" s="18">
        <v>8.0185908986554616E-2</v>
      </c>
      <c r="D29" s="18">
        <v>0.11943033534240792</v>
      </c>
      <c r="E29" s="18">
        <v>7.9125248814774909E-2</v>
      </c>
      <c r="F29" s="18">
        <v>3.2031937187750603E-2</v>
      </c>
      <c r="G29" s="18">
        <v>0.14297699115591972</v>
      </c>
      <c r="I29" t="s">
        <v>62</v>
      </c>
      <c r="J29" s="18">
        <v>8.0185908986554616E-2</v>
      </c>
      <c r="K29" s="18">
        <v>0.11943033534240792</v>
      </c>
      <c r="L29" s="18">
        <v>7.9125248814774909E-2</v>
      </c>
      <c r="M29" s="18">
        <v>3.2031937187750603E-2</v>
      </c>
      <c r="N29" s="18">
        <v>0.14297699115591972</v>
      </c>
      <c r="Q29" s="18">
        <v>8.0185908986554616E-2</v>
      </c>
      <c r="R29" s="18">
        <v>0.11943033534240792</v>
      </c>
      <c r="S29" s="18">
        <v>7.9125248814774909E-2</v>
      </c>
      <c r="T29" s="18">
        <v>3.2031937187750603E-2</v>
      </c>
      <c r="U29" s="18">
        <v>0.14297699115591972</v>
      </c>
    </row>
  </sheetData>
  <conditionalFormatting sqref="Q3:Q26">
    <cfRule type="cellIs" dxfId="22" priority="5" operator="lessThan">
      <formula>$Q$29</formula>
    </cfRule>
  </conditionalFormatting>
  <conditionalFormatting sqref="R3:R26">
    <cfRule type="cellIs" dxfId="21" priority="4" operator="lessThan">
      <formula>$R$29</formula>
    </cfRule>
  </conditionalFormatting>
  <conditionalFormatting sqref="S3:S26">
    <cfRule type="cellIs" dxfId="20" priority="3" operator="lessThan">
      <formula>$S$29</formula>
    </cfRule>
  </conditionalFormatting>
  <conditionalFormatting sqref="T3:T26">
    <cfRule type="cellIs" dxfId="19" priority="2" operator="lessThan">
      <formula>$T$29</formula>
    </cfRule>
  </conditionalFormatting>
  <conditionalFormatting sqref="U3:U26">
    <cfRule type="cellIs" dxfId="18" priority="1" operator="lessThan">
      <formula>$U$29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0"/>
  <sheetViews>
    <sheetView topLeftCell="A25" zoomScale="85" zoomScaleNormal="85" workbookViewId="0">
      <selection activeCell="C60" sqref="C60:I60"/>
    </sheetView>
  </sheetViews>
  <sheetFormatPr defaultRowHeight="15" x14ac:dyDescent="0.25"/>
  <cols>
    <col min="3" max="3" width="14.7109375" bestFit="1" customWidth="1"/>
  </cols>
  <sheetData>
    <row r="1" spans="1:9" x14ac:dyDescent="0.25">
      <c r="B1" t="s">
        <v>0</v>
      </c>
      <c r="C1" t="s">
        <v>1</v>
      </c>
      <c r="D1" t="s">
        <v>3</v>
      </c>
      <c r="E1" t="s">
        <v>3</v>
      </c>
      <c r="F1" t="s">
        <v>3</v>
      </c>
      <c r="G1" t="s">
        <v>3</v>
      </c>
      <c r="H1" t="s">
        <v>3</v>
      </c>
      <c r="I1" t="s">
        <v>3</v>
      </c>
    </row>
    <row r="2" spans="1:9" x14ac:dyDescent="0.25">
      <c r="B2" t="s">
        <v>4</v>
      </c>
      <c r="C2" t="s">
        <v>5</v>
      </c>
      <c r="D2" t="s">
        <v>7</v>
      </c>
      <c r="E2" t="s">
        <v>7</v>
      </c>
      <c r="F2" t="s">
        <v>7</v>
      </c>
      <c r="G2" t="s">
        <v>7</v>
      </c>
      <c r="H2" t="s">
        <v>7</v>
      </c>
      <c r="I2" t="s">
        <v>7</v>
      </c>
    </row>
    <row r="3" spans="1:9" x14ac:dyDescent="0.25">
      <c r="B3" t="s">
        <v>8</v>
      </c>
      <c r="C3" t="s">
        <v>8</v>
      </c>
      <c r="D3" t="s">
        <v>14</v>
      </c>
      <c r="E3" t="s">
        <v>8</v>
      </c>
      <c r="F3" t="s">
        <v>15</v>
      </c>
      <c r="G3" t="s">
        <v>16</v>
      </c>
      <c r="H3" t="s">
        <v>17</v>
      </c>
      <c r="I3" t="s">
        <v>18</v>
      </c>
    </row>
    <row r="4" spans="1:9" x14ac:dyDescent="0.25">
      <c r="D4" t="s">
        <v>20</v>
      </c>
      <c r="E4" t="s">
        <v>20</v>
      </c>
      <c r="F4" t="s">
        <v>20</v>
      </c>
      <c r="G4" t="s">
        <v>20</v>
      </c>
      <c r="H4" t="s">
        <v>20</v>
      </c>
      <c r="I4" t="s">
        <v>20</v>
      </c>
    </row>
    <row r="5" spans="1:9" x14ac:dyDescent="0.25">
      <c r="B5">
        <v>1</v>
      </c>
      <c r="C5" t="s">
        <v>21</v>
      </c>
      <c r="D5" t="s">
        <v>6</v>
      </c>
      <c r="E5" t="s">
        <v>6</v>
      </c>
      <c r="F5" t="s">
        <v>6</v>
      </c>
      <c r="G5" t="s">
        <v>6</v>
      </c>
      <c r="H5" t="s">
        <v>6</v>
      </c>
      <c r="I5" t="s">
        <v>6</v>
      </c>
    </row>
    <row r="6" spans="1:9" x14ac:dyDescent="0.25">
      <c r="B6">
        <v>2</v>
      </c>
      <c r="C6" t="s">
        <v>22</v>
      </c>
      <c r="D6" t="s">
        <v>6</v>
      </c>
      <c r="E6" t="s">
        <v>6</v>
      </c>
      <c r="F6" t="s">
        <v>6</v>
      </c>
      <c r="G6" t="s">
        <v>6</v>
      </c>
      <c r="H6" t="s">
        <v>6</v>
      </c>
      <c r="I6" t="s">
        <v>6</v>
      </c>
    </row>
    <row r="7" spans="1:9" x14ac:dyDescent="0.25">
      <c r="A7">
        <v>1</v>
      </c>
      <c r="B7">
        <v>3</v>
      </c>
      <c r="C7" t="s">
        <v>23</v>
      </c>
      <c r="D7">
        <v>0.94410000000000005</v>
      </c>
      <c r="E7">
        <v>2.6156000000000001</v>
      </c>
      <c r="F7">
        <v>0.11020000000000001</v>
      </c>
      <c r="G7">
        <v>0.70979999999999999</v>
      </c>
      <c r="H7">
        <v>0.42970000000000003</v>
      </c>
      <c r="I7">
        <v>0.1429</v>
      </c>
    </row>
    <row r="8" spans="1:9" x14ac:dyDescent="0.25">
      <c r="A8">
        <v>5</v>
      </c>
      <c r="B8">
        <v>4</v>
      </c>
      <c r="C8" t="s">
        <v>24</v>
      </c>
      <c r="D8">
        <v>4.9335000000000004</v>
      </c>
      <c r="E8">
        <v>6.3925000000000001</v>
      </c>
      <c r="F8">
        <v>3.3374999999999999</v>
      </c>
      <c r="G8">
        <v>4.5190000000000001</v>
      </c>
      <c r="H8">
        <v>2.2559</v>
      </c>
      <c r="I8">
        <v>3.5914000000000001</v>
      </c>
    </row>
    <row r="9" spans="1:9" x14ac:dyDescent="0.25">
      <c r="A9">
        <v>10</v>
      </c>
      <c r="B9">
        <v>5</v>
      </c>
      <c r="C9" t="s">
        <v>25</v>
      </c>
      <c r="D9">
        <v>9.56</v>
      </c>
      <c r="E9">
        <v>10.6913</v>
      </c>
      <c r="F9">
        <v>8.2363</v>
      </c>
      <c r="G9">
        <v>9.0937999999999999</v>
      </c>
      <c r="H9">
        <v>6.1353999999999997</v>
      </c>
      <c r="I9">
        <v>8.9577000000000009</v>
      </c>
    </row>
    <row r="10" spans="1:9" x14ac:dyDescent="0.25">
      <c r="A10">
        <v>25</v>
      </c>
      <c r="B10">
        <v>6</v>
      </c>
      <c r="C10" t="s">
        <v>26</v>
      </c>
      <c r="D10">
        <v>24.971</v>
      </c>
      <c r="E10">
        <v>24.323799999999999</v>
      </c>
      <c r="F10">
        <v>23.6828</v>
      </c>
      <c r="G10">
        <v>24.01</v>
      </c>
      <c r="H10">
        <v>22.4453</v>
      </c>
      <c r="I10">
        <v>24.4206</v>
      </c>
    </row>
    <row r="11" spans="1:9" x14ac:dyDescent="0.25">
      <c r="A11">
        <v>50</v>
      </c>
      <c r="B11">
        <v>7</v>
      </c>
      <c r="C11" t="s">
        <v>27</v>
      </c>
      <c r="D11">
        <v>50.110300000000002</v>
      </c>
      <c r="E11">
        <v>50.028300000000002</v>
      </c>
      <c r="F11">
        <v>51.195399999999999</v>
      </c>
      <c r="G11">
        <v>50.730200000000004</v>
      </c>
      <c r="H11">
        <v>52.336100000000002</v>
      </c>
      <c r="I11">
        <v>50.656199999999998</v>
      </c>
    </row>
    <row r="12" spans="1:9" x14ac:dyDescent="0.25">
      <c r="B12">
        <v>8</v>
      </c>
      <c r="C12" t="s">
        <v>21</v>
      </c>
      <c r="D12">
        <v>0.19589999999999999</v>
      </c>
      <c r="E12">
        <v>1.6189</v>
      </c>
      <c r="F12">
        <v>9.1999999999999998E-2</v>
      </c>
      <c r="G12">
        <v>0.1371</v>
      </c>
      <c r="H12">
        <v>0.50890000000000002</v>
      </c>
      <c r="I12">
        <v>0.2127</v>
      </c>
    </row>
    <row r="13" spans="1:9" x14ac:dyDescent="0.25">
      <c r="B13">
        <v>9</v>
      </c>
      <c r="C13" t="s">
        <v>28</v>
      </c>
      <c r="D13" t="s">
        <v>6</v>
      </c>
      <c r="E13" t="s">
        <v>6</v>
      </c>
      <c r="F13" t="s">
        <v>6</v>
      </c>
      <c r="G13" t="s">
        <v>6</v>
      </c>
      <c r="H13" t="s">
        <v>6</v>
      </c>
      <c r="I13" t="s">
        <v>6</v>
      </c>
    </row>
    <row r="14" spans="1:9" x14ac:dyDescent="0.25">
      <c r="B14">
        <v>10</v>
      </c>
      <c r="C14" t="s">
        <v>29</v>
      </c>
      <c r="D14" t="s">
        <v>6</v>
      </c>
      <c r="E14" t="s">
        <v>6</v>
      </c>
      <c r="F14" t="s">
        <v>6</v>
      </c>
      <c r="G14" t="s">
        <v>6</v>
      </c>
      <c r="H14" t="s">
        <v>6</v>
      </c>
      <c r="I14" t="s">
        <v>6</v>
      </c>
    </row>
    <row r="15" spans="1:9" x14ac:dyDescent="0.25">
      <c r="B15">
        <v>11</v>
      </c>
      <c r="C15" t="s">
        <v>30</v>
      </c>
      <c r="D15" t="s">
        <v>6</v>
      </c>
      <c r="E15" t="s">
        <v>6</v>
      </c>
      <c r="F15" t="s">
        <v>6</v>
      </c>
      <c r="G15" t="s">
        <v>6</v>
      </c>
      <c r="H15" t="s">
        <v>6</v>
      </c>
      <c r="I15" t="s">
        <v>6</v>
      </c>
    </row>
    <row r="16" spans="1:9" x14ac:dyDescent="0.25">
      <c r="B16">
        <v>12</v>
      </c>
      <c r="C16" t="s">
        <v>31</v>
      </c>
      <c r="D16" t="s">
        <v>6</v>
      </c>
      <c r="E16" t="s">
        <v>6</v>
      </c>
      <c r="F16" t="s">
        <v>6</v>
      </c>
      <c r="G16" t="s">
        <v>6</v>
      </c>
      <c r="H16" t="s">
        <v>6</v>
      </c>
      <c r="I16" t="s">
        <v>6</v>
      </c>
    </row>
    <row r="17" spans="2:9" x14ac:dyDescent="0.25">
      <c r="B17">
        <v>13</v>
      </c>
      <c r="C17" t="s">
        <v>32</v>
      </c>
      <c r="D17" t="s">
        <v>6</v>
      </c>
      <c r="E17" t="s">
        <v>6</v>
      </c>
      <c r="F17" t="s">
        <v>6</v>
      </c>
      <c r="G17" t="s">
        <v>6</v>
      </c>
      <c r="H17" t="s">
        <v>6</v>
      </c>
      <c r="I17" t="s">
        <v>6</v>
      </c>
    </row>
    <row r="18" spans="2:9" x14ac:dyDescent="0.25">
      <c r="B18">
        <v>14</v>
      </c>
      <c r="C18" t="s">
        <v>33</v>
      </c>
      <c r="D18">
        <v>6.1199999999999997E-2</v>
      </c>
      <c r="E18">
        <v>2.0446</v>
      </c>
      <c r="F18">
        <v>0.13289999999999999</v>
      </c>
      <c r="G18" t="s">
        <v>6</v>
      </c>
      <c r="H18">
        <v>0.31719999999999998</v>
      </c>
      <c r="I18">
        <v>8.8800000000000004E-2</v>
      </c>
    </row>
    <row r="19" spans="2:9" x14ac:dyDescent="0.25">
      <c r="B19">
        <v>15</v>
      </c>
      <c r="C19" t="s">
        <v>34</v>
      </c>
      <c r="D19">
        <v>3.3099999999999997E-2</v>
      </c>
      <c r="E19">
        <v>1.5063</v>
      </c>
      <c r="F19">
        <v>5.04E-2</v>
      </c>
      <c r="G19" t="s">
        <v>6</v>
      </c>
      <c r="H19">
        <v>0.38890000000000002</v>
      </c>
      <c r="I19">
        <v>6.5100000000000005E-2</v>
      </c>
    </row>
    <row r="20" spans="2:9" x14ac:dyDescent="0.25">
      <c r="B20">
        <v>16</v>
      </c>
      <c r="C20" t="s">
        <v>35</v>
      </c>
      <c r="D20">
        <v>3.4200000000000001E-2</v>
      </c>
      <c r="E20">
        <v>1.5349999999999999</v>
      </c>
      <c r="F20">
        <v>2.7199999999999998E-2</v>
      </c>
      <c r="G20" t="s">
        <v>6</v>
      </c>
      <c r="H20">
        <v>0.29499999999999998</v>
      </c>
      <c r="I20">
        <v>0.1484</v>
      </c>
    </row>
    <row r="21" spans="2:9" x14ac:dyDescent="0.25">
      <c r="B21">
        <v>17</v>
      </c>
      <c r="C21" t="s">
        <v>36</v>
      </c>
      <c r="D21">
        <v>5.0999999999999997E-2</v>
      </c>
      <c r="E21">
        <v>1.6355</v>
      </c>
      <c r="F21">
        <v>3.3599999999999998E-2</v>
      </c>
      <c r="G21" t="s">
        <v>6</v>
      </c>
      <c r="H21">
        <v>0.3095</v>
      </c>
      <c r="I21">
        <v>6.7000000000000004E-2</v>
      </c>
    </row>
    <row r="22" spans="2:9" x14ac:dyDescent="0.25">
      <c r="B22">
        <v>18</v>
      </c>
      <c r="C22" t="s">
        <v>37</v>
      </c>
      <c r="D22">
        <v>4.7500000000000001E-2</v>
      </c>
      <c r="E22">
        <v>1.7870999999999999</v>
      </c>
      <c r="F22" t="s">
        <v>6</v>
      </c>
      <c r="G22" t="s">
        <v>6</v>
      </c>
      <c r="H22">
        <v>0.65200000000000002</v>
      </c>
      <c r="I22">
        <v>0.1651</v>
      </c>
    </row>
    <row r="23" spans="2:9" x14ac:dyDescent="0.25">
      <c r="B23">
        <v>19</v>
      </c>
      <c r="C23" t="s">
        <v>38</v>
      </c>
      <c r="D23">
        <v>6.8699999999999997E-2</v>
      </c>
      <c r="E23">
        <v>2.9895</v>
      </c>
      <c r="F23" t="s">
        <v>6</v>
      </c>
      <c r="G23" t="s">
        <v>6</v>
      </c>
      <c r="H23">
        <v>0.86629999999999996</v>
      </c>
      <c r="I23">
        <v>2.4119999999999999</v>
      </c>
    </row>
    <row r="24" spans="2:9" x14ac:dyDescent="0.25">
      <c r="B24">
        <v>20</v>
      </c>
      <c r="C24" t="s">
        <v>39</v>
      </c>
      <c r="D24">
        <v>5.33E-2</v>
      </c>
      <c r="E24">
        <v>2.4422000000000001</v>
      </c>
      <c r="F24">
        <v>5.2699999999999997E-2</v>
      </c>
      <c r="G24" t="s">
        <v>6</v>
      </c>
      <c r="H24">
        <v>0.55620000000000003</v>
      </c>
      <c r="I24">
        <v>0.46760000000000002</v>
      </c>
    </row>
    <row r="25" spans="2:9" x14ac:dyDescent="0.25">
      <c r="B25">
        <v>21</v>
      </c>
      <c r="C25" t="s">
        <v>40</v>
      </c>
      <c r="D25">
        <v>6.6900000000000001E-2</v>
      </c>
      <c r="E25">
        <v>2.5131999999999999</v>
      </c>
      <c r="F25">
        <v>3.27E-2</v>
      </c>
      <c r="G25" t="s">
        <v>6</v>
      </c>
      <c r="H25">
        <v>0.46960000000000002</v>
      </c>
      <c r="I25">
        <v>0.64549999999999996</v>
      </c>
    </row>
    <row r="26" spans="2:9" x14ac:dyDescent="0.25">
      <c r="B26">
        <v>22</v>
      </c>
      <c r="C26" t="s">
        <v>41</v>
      </c>
      <c r="D26">
        <v>4.2500000000000003E-2</v>
      </c>
      <c r="E26">
        <v>3.0508999999999999</v>
      </c>
      <c r="F26" t="s">
        <v>6</v>
      </c>
      <c r="G26">
        <v>4.1999999999999997E-3</v>
      </c>
      <c r="H26">
        <v>0.74250000000000005</v>
      </c>
      <c r="I26">
        <v>1.7437</v>
      </c>
    </row>
    <row r="27" spans="2:9" x14ac:dyDescent="0.25">
      <c r="B27">
        <v>23</v>
      </c>
      <c r="C27" t="s">
        <v>42</v>
      </c>
      <c r="D27">
        <v>2.7900000000000001E-2</v>
      </c>
      <c r="E27">
        <v>1.5871999999999999</v>
      </c>
      <c r="F27" t="s">
        <v>6</v>
      </c>
      <c r="G27" t="s">
        <v>6</v>
      </c>
      <c r="H27">
        <v>0.31990000000000002</v>
      </c>
      <c r="I27">
        <v>4.5499999999999999E-2</v>
      </c>
    </row>
    <row r="28" spans="2:9" x14ac:dyDescent="0.25">
      <c r="B28">
        <v>24</v>
      </c>
      <c r="C28" t="s">
        <v>43</v>
      </c>
      <c r="D28">
        <v>7.4200000000000002E-2</v>
      </c>
      <c r="E28">
        <v>3.2250000000000001</v>
      </c>
      <c r="F28" t="s">
        <v>6</v>
      </c>
      <c r="G28" t="s">
        <v>6</v>
      </c>
      <c r="H28">
        <v>0.90739999999999998</v>
      </c>
      <c r="I28">
        <v>1.7111000000000001</v>
      </c>
    </row>
    <row r="29" spans="2:9" x14ac:dyDescent="0.25">
      <c r="B29">
        <v>25</v>
      </c>
      <c r="C29" t="s">
        <v>44</v>
      </c>
      <c r="D29">
        <v>3.56E-2</v>
      </c>
      <c r="E29">
        <v>1.6682999999999999</v>
      </c>
      <c r="F29">
        <v>1.9900000000000001E-2</v>
      </c>
      <c r="G29" t="s">
        <v>6</v>
      </c>
      <c r="H29">
        <v>0.54159999999999997</v>
      </c>
      <c r="I29">
        <v>0.1152</v>
      </c>
    </row>
    <row r="30" spans="2:9" x14ac:dyDescent="0.25">
      <c r="B30">
        <v>26</v>
      </c>
      <c r="C30" t="s">
        <v>45</v>
      </c>
      <c r="D30">
        <v>4.0300000000000002E-2</v>
      </c>
      <c r="E30">
        <v>1.6123000000000001</v>
      </c>
      <c r="F30" t="s">
        <v>6</v>
      </c>
      <c r="G30" t="s">
        <v>6</v>
      </c>
      <c r="H30">
        <v>0.2301</v>
      </c>
      <c r="I30" t="s">
        <v>6</v>
      </c>
    </row>
    <row r="31" spans="2:9" x14ac:dyDescent="0.25">
      <c r="B31">
        <v>27</v>
      </c>
      <c r="C31" t="s">
        <v>46</v>
      </c>
      <c r="D31">
        <v>0.2077</v>
      </c>
      <c r="E31">
        <v>3.3641999999999999</v>
      </c>
      <c r="F31" t="s">
        <v>6</v>
      </c>
      <c r="G31" t="s">
        <v>6</v>
      </c>
      <c r="H31">
        <v>0.81799999999999995</v>
      </c>
      <c r="I31">
        <v>0.30230000000000001</v>
      </c>
    </row>
    <row r="32" spans="2:9" x14ac:dyDescent="0.25">
      <c r="B32">
        <v>28</v>
      </c>
      <c r="C32" t="s">
        <v>47</v>
      </c>
      <c r="D32">
        <v>8.72E-2</v>
      </c>
      <c r="E32">
        <v>3.4485999999999999</v>
      </c>
      <c r="F32" t="s">
        <v>6</v>
      </c>
      <c r="G32" t="s">
        <v>6</v>
      </c>
      <c r="H32">
        <v>0.67820000000000003</v>
      </c>
      <c r="I32">
        <v>0.36309999999999998</v>
      </c>
    </row>
    <row r="33" spans="1:9" x14ac:dyDescent="0.25">
      <c r="B33">
        <v>29</v>
      </c>
      <c r="C33" t="s">
        <v>48</v>
      </c>
      <c r="D33">
        <v>7.0099999999999996E-2</v>
      </c>
      <c r="E33">
        <v>2.6903999999999999</v>
      </c>
      <c r="F33" t="s">
        <v>6</v>
      </c>
      <c r="G33" t="s">
        <v>6</v>
      </c>
      <c r="H33">
        <v>0.54339999999999999</v>
      </c>
      <c r="I33">
        <v>0.11210000000000001</v>
      </c>
    </row>
    <row r="34" spans="1:9" x14ac:dyDescent="0.25">
      <c r="B34">
        <v>30</v>
      </c>
      <c r="C34" t="s">
        <v>49</v>
      </c>
      <c r="D34">
        <v>0.223</v>
      </c>
      <c r="E34">
        <v>3.8069000000000002</v>
      </c>
      <c r="F34" t="s">
        <v>6</v>
      </c>
      <c r="G34" t="s">
        <v>6</v>
      </c>
      <c r="H34">
        <v>1.2485999999999999</v>
      </c>
      <c r="I34">
        <v>3.7595000000000001</v>
      </c>
    </row>
    <row r="35" spans="1:9" x14ac:dyDescent="0.25">
      <c r="B35">
        <v>31</v>
      </c>
      <c r="C35" t="s">
        <v>50</v>
      </c>
      <c r="D35">
        <v>9.4799999999999995E-2</v>
      </c>
      <c r="E35">
        <v>3.6909000000000001</v>
      </c>
      <c r="F35" t="s">
        <v>6</v>
      </c>
      <c r="G35" t="s">
        <v>6</v>
      </c>
      <c r="H35">
        <v>1.0488999999999999</v>
      </c>
      <c r="I35">
        <v>3.8584000000000001</v>
      </c>
    </row>
    <row r="36" spans="1:9" x14ac:dyDescent="0.25">
      <c r="B36">
        <v>32</v>
      </c>
      <c r="C36" t="s">
        <v>51</v>
      </c>
      <c r="D36">
        <v>0.33189999999999997</v>
      </c>
      <c r="E36">
        <v>4.0526</v>
      </c>
      <c r="F36" t="s">
        <v>6</v>
      </c>
      <c r="G36" t="s">
        <v>6</v>
      </c>
      <c r="H36">
        <v>1.4692000000000001</v>
      </c>
      <c r="I36">
        <v>64.116500000000002</v>
      </c>
    </row>
    <row r="37" spans="1:9" x14ac:dyDescent="0.25">
      <c r="B37">
        <v>33</v>
      </c>
      <c r="C37" t="s">
        <v>52</v>
      </c>
      <c r="D37">
        <v>0.20200000000000001</v>
      </c>
      <c r="E37">
        <v>3.0329000000000002</v>
      </c>
      <c r="F37" t="s">
        <v>6</v>
      </c>
      <c r="G37" t="s">
        <v>6</v>
      </c>
      <c r="H37">
        <v>1.3667</v>
      </c>
      <c r="I37">
        <v>44.924100000000003</v>
      </c>
    </row>
    <row r="38" spans="1:9" x14ac:dyDescent="0.25">
      <c r="B38">
        <v>34</v>
      </c>
      <c r="C38" t="s">
        <v>53</v>
      </c>
      <c r="D38">
        <v>9.8500000000000004E-2</v>
      </c>
      <c r="E38">
        <v>3.1080000000000001</v>
      </c>
      <c r="F38" t="s">
        <v>6</v>
      </c>
      <c r="G38" t="s">
        <v>6</v>
      </c>
      <c r="H38">
        <v>1.2318</v>
      </c>
      <c r="I38">
        <v>52.999600000000001</v>
      </c>
    </row>
    <row r="39" spans="1:9" x14ac:dyDescent="0.25">
      <c r="B39">
        <v>35</v>
      </c>
      <c r="C39" t="s">
        <v>54</v>
      </c>
      <c r="D39">
        <v>0.1313</v>
      </c>
      <c r="E39">
        <v>3.8113999999999999</v>
      </c>
      <c r="F39" t="s">
        <v>6</v>
      </c>
      <c r="G39" t="s">
        <v>6</v>
      </c>
      <c r="H39">
        <v>1.4767999999999999</v>
      </c>
      <c r="I39">
        <v>59.9148</v>
      </c>
    </row>
    <row r="40" spans="1:9" x14ac:dyDescent="0.25">
      <c r="B40">
        <v>36</v>
      </c>
      <c r="C40" t="s">
        <v>55</v>
      </c>
      <c r="D40">
        <v>6.54E-2</v>
      </c>
      <c r="E40">
        <v>3.8302</v>
      </c>
      <c r="F40" t="s">
        <v>6</v>
      </c>
      <c r="G40" t="s">
        <v>6</v>
      </c>
      <c r="H40">
        <v>1.2265999999999999</v>
      </c>
      <c r="I40">
        <v>4.2222999999999997</v>
      </c>
    </row>
    <row r="41" spans="1:9" x14ac:dyDescent="0.25">
      <c r="B41">
        <v>37</v>
      </c>
      <c r="C41" t="s">
        <v>56</v>
      </c>
      <c r="D41">
        <v>0.2364</v>
      </c>
      <c r="E41">
        <v>4.633</v>
      </c>
      <c r="F41" t="s">
        <v>6</v>
      </c>
      <c r="G41" t="s">
        <v>6</v>
      </c>
      <c r="H41">
        <v>1.5218</v>
      </c>
      <c r="I41">
        <v>72.715100000000007</v>
      </c>
    </row>
    <row r="42" spans="1:9" x14ac:dyDescent="0.25">
      <c r="B42">
        <v>38</v>
      </c>
      <c r="C42" t="s">
        <v>57</v>
      </c>
      <c r="D42">
        <v>8.0199999999999994E-2</v>
      </c>
      <c r="E42">
        <v>3.5634000000000001</v>
      </c>
      <c r="F42" t="s">
        <v>6</v>
      </c>
      <c r="G42" t="s">
        <v>6</v>
      </c>
      <c r="H42">
        <v>0.86170000000000002</v>
      </c>
      <c r="I42">
        <v>0.39240000000000003</v>
      </c>
    </row>
    <row r="43" spans="1:9" x14ac:dyDescent="0.25">
      <c r="A43">
        <v>1</v>
      </c>
      <c r="B43">
        <v>39</v>
      </c>
      <c r="C43" t="s">
        <v>23</v>
      </c>
      <c r="D43">
        <v>1.0499000000000001</v>
      </c>
      <c r="E43">
        <v>2.8736999999999999</v>
      </c>
      <c r="F43">
        <v>7.4099999999999999E-2</v>
      </c>
      <c r="G43">
        <v>0.8196</v>
      </c>
      <c r="H43">
        <v>0.4955</v>
      </c>
      <c r="I43">
        <v>0.16650000000000001</v>
      </c>
    </row>
    <row r="44" spans="1:9" x14ac:dyDescent="0.25">
      <c r="A44">
        <v>5</v>
      </c>
      <c r="B44">
        <v>40</v>
      </c>
      <c r="C44" t="s">
        <v>24</v>
      </c>
      <c r="D44">
        <v>5.3101000000000003</v>
      </c>
      <c r="E44">
        <v>6.2076000000000002</v>
      </c>
      <c r="F44">
        <v>3.5095000000000001</v>
      </c>
      <c r="G44">
        <v>4.9817999999999998</v>
      </c>
      <c r="H44">
        <v>2.7703000000000002</v>
      </c>
      <c r="I44">
        <v>4.2211999999999996</v>
      </c>
    </row>
    <row r="45" spans="1:9" x14ac:dyDescent="0.25">
      <c r="A45">
        <v>10</v>
      </c>
      <c r="B45">
        <v>41</v>
      </c>
      <c r="C45" t="s">
        <v>25</v>
      </c>
      <c r="D45">
        <v>10.6995</v>
      </c>
      <c r="E45">
        <v>10.6587</v>
      </c>
      <c r="F45">
        <v>8.4952000000000005</v>
      </c>
      <c r="G45">
        <v>9.5739000000000001</v>
      </c>
      <c r="H45">
        <v>6.9865000000000004</v>
      </c>
      <c r="I45">
        <v>9.3446999999999996</v>
      </c>
    </row>
    <row r="46" spans="1:9" x14ac:dyDescent="0.25">
      <c r="A46">
        <v>25</v>
      </c>
      <c r="B46">
        <v>42</v>
      </c>
      <c r="C46" t="s">
        <v>26</v>
      </c>
      <c r="D46">
        <v>29.1327</v>
      </c>
      <c r="E46">
        <v>26.607600000000001</v>
      </c>
      <c r="F46">
        <v>24.991299999999999</v>
      </c>
      <c r="G46">
        <v>26.266200000000001</v>
      </c>
      <c r="H46">
        <v>24.331800000000001</v>
      </c>
      <c r="I46">
        <v>26.430399999999999</v>
      </c>
    </row>
    <row r="47" spans="1:9" x14ac:dyDescent="0.25">
      <c r="A47">
        <v>50</v>
      </c>
      <c r="B47">
        <v>43</v>
      </c>
      <c r="C47" t="s">
        <v>27</v>
      </c>
      <c r="D47">
        <v>56.045200000000001</v>
      </c>
      <c r="E47">
        <v>51.440300000000001</v>
      </c>
      <c r="F47">
        <v>51.688699999999997</v>
      </c>
      <c r="G47">
        <v>52.359400000000001</v>
      </c>
      <c r="H47">
        <v>54.031700000000001</v>
      </c>
      <c r="I47">
        <v>52.286200000000001</v>
      </c>
    </row>
    <row r="48" spans="1:9" x14ac:dyDescent="0.25">
      <c r="B48">
        <v>44</v>
      </c>
      <c r="C48" t="s">
        <v>21</v>
      </c>
      <c r="D48">
        <v>0.22</v>
      </c>
      <c r="E48">
        <v>1.1892</v>
      </c>
      <c r="F48">
        <v>0.13350000000000001</v>
      </c>
      <c r="G48">
        <v>0.20749999999999999</v>
      </c>
      <c r="H48">
        <v>0.2913</v>
      </c>
      <c r="I48">
        <v>0.21590000000000001</v>
      </c>
    </row>
    <row r="49" spans="2:9" x14ac:dyDescent="0.25">
      <c r="B49">
        <v>45</v>
      </c>
      <c r="C49" t="s">
        <v>28</v>
      </c>
      <c r="D49" t="s">
        <v>6</v>
      </c>
      <c r="E49" t="s">
        <v>6</v>
      </c>
      <c r="F49" t="s">
        <v>6</v>
      </c>
      <c r="G49" t="s">
        <v>6</v>
      </c>
      <c r="H49" t="s">
        <v>6</v>
      </c>
      <c r="I49" t="s">
        <v>6</v>
      </c>
    </row>
    <row r="50" spans="2:9" x14ac:dyDescent="0.25">
      <c r="B50">
        <v>46</v>
      </c>
      <c r="C50" t="s">
        <v>29</v>
      </c>
      <c r="D50" t="s">
        <v>6</v>
      </c>
      <c r="E50" t="s">
        <v>6</v>
      </c>
      <c r="F50" t="s">
        <v>6</v>
      </c>
      <c r="G50" t="s">
        <v>6</v>
      </c>
      <c r="H50" t="s">
        <v>6</v>
      </c>
      <c r="I50" t="s">
        <v>6</v>
      </c>
    </row>
    <row r="51" spans="2:9" x14ac:dyDescent="0.25">
      <c r="B51">
        <v>47</v>
      </c>
      <c r="C51" t="s">
        <v>30</v>
      </c>
      <c r="D51" t="s">
        <v>6</v>
      </c>
      <c r="E51" t="s">
        <v>6</v>
      </c>
      <c r="F51" t="s">
        <v>6</v>
      </c>
      <c r="G51" t="s">
        <v>6</v>
      </c>
      <c r="H51" t="s">
        <v>6</v>
      </c>
      <c r="I51" t="s">
        <v>6</v>
      </c>
    </row>
    <row r="52" spans="2:9" x14ac:dyDescent="0.25">
      <c r="B52">
        <v>48</v>
      </c>
      <c r="C52" t="s">
        <v>31</v>
      </c>
      <c r="D52" t="s">
        <v>6</v>
      </c>
      <c r="E52" t="s">
        <v>6</v>
      </c>
      <c r="F52" t="s">
        <v>6</v>
      </c>
      <c r="G52" t="s">
        <v>6</v>
      </c>
      <c r="H52" t="s">
        <v>6</v>
      </c>
      <c r="I52" t="s">
        <v>6</v>
      </c>
    </row>
    <row r="53" spans="2:9" x14ac:dyDescent="0.25">
      <c r="B53">
        <v>49</v>
      </c>
      <c r="C53" t="s">
        <v>32</v>
      </c>
      <c r="D53" t="s">
        <v>6</v>
      </c>
      <c r="E53" t="s">
        <v>6</v>
      </c>
      <c r="F53" t="s">
        <v>6</v>
      </c>
      <c r="G53" t="s">
        <v>6</v>
      </c>
      <c r="H53" t="s">
        <v>6</v>
      </c>
      <c r="I53" t="s">
        <v>6</v>
      </c>
    </row>
    <row r="54" spans="2:9" x14ac:dyDescent="0.25">
      <c r="B54">
        <v>50</v>
      </c>
      <c r="C54" t="s">
        <v>22</v>
      </c>
      <c r="D54" t="s">
        <v>6</v>
      </c>
      <c r="E54" t="s">
        <v>6</v>
      </c>
      <c r="F54" t="s">
        <v>6</v>
      </c>
      <c r="G54" t="s">
        <v>6</v>
      </c>
      <c r="H54" t="s">
        <v>6</v>
      </c>
      <c r="I54" t="s">
        <v>6</v>
      </c>
    </row>
    <row r="56" spans="2:9" x14ac:dyDescent="0.25">
      <c r="B56" t="s">
        <v>58</v>
      </c>
      <c r="C56" t="s">
        <v>59</v>
      </c>
      <c r="D56" s="1">
        <f>AVERAGE(D43,D7)</f>
        <v>0.99700000000000011</v>
      </c>
      <c r="E56" s="1">
        <f t="shared" ref="E56:I56" si="0">AVERAGE(E43,E7)</f>
        <v>2.74465</v>
      </c>
      <c r="F56" s="1">
        <f t="shared" si="0"/>
        <v>9.215000000000001E-2</v>
      </c>
      <c r="G56" s="1">
        <f t="shared" si="0"/>
        <v>0.76469999999999994</v>
      </c>
      <c r="H56" s="1">
        <f t="shared" si="0"/>
        <v>0.46260000000000001</v>
      </c>
      <c r="I56" s="1">
        <f t="shared" si="0"/>
        <v>0.1547</v>
      </c>
    </row>
    <row r="57" spans="2:9" x14ac:dyDescent="0.25">
      <c r="C57" t="s">
        <v>60</v>
      </c>
      <c r="D57" s="1">
        <f>STDEV(D43,D7)</f>
        <v>7.4811897449536729E-2</v>
      </c>
      <c r="E57" s="1">
        <f t="shared" ref="E57:I57" si="1">STDEV(E43,E7)</f>
        <v>0.18250426022424776</v>
      </c>
      <c r="F57" s="1">
        <f t="shared" si="1"/>
        <v>2.5526554800834288E-2</v>
      </c>
      <c r="G57" s="1">
        <f t="shared" si="1"/>
        <v>7.7640324574282923E-2</v>
      </c>
      <c r="H57" s="1">
        <f t="shared" si="1"/>
        <v>4.6527626202074804E-2</v>
      </c>
      <c r="I57" s="1">
        <f t="shared" si="1"/>
        <v>1.6687720036002527E-2</v>
      </c>
    </row>
    <row r="58" spans="2:9" x14ac:dyDescent="0.25">
      <c r="C58" t="s">
        <v>61</v>
      </c>
      <c r="D58" s="1">
        <f>D57*100/D56</f>
        <v>7.5037008474961606</v>
      </c>
      <c r="E58" s="1">
        <f t="shared" ref="E58:I58" si="2">E57*100/E56</f>
        <v>6.6494547656075547</v>
      </c>
      <c r="F58" s="1">
        <f t="shared" si="2"/>
        <v>27.70109039699868</v>
      </c>
      <c r="G58" s="1">
        <f t="shared" si="2"/>
        <v>10.153043621587933</v>
      </c>
      <c r="H58" s="1">
        <f t="shared" si="2"/>
        <v>10.057852616099179</v>
      </c>
      <c r="I58" s="1">
        <f t="shared" si="2"/>
        <v>10.787149344539449</v>
      </c>
    </row>
    <row r="59" spans="2:9" x14ac:dyDescent="0.25">
      <c r="D59" s="1"/>
      <c r="E59" s="1"/>
      <c r="F59" s="1"/>
      <c r="G59" s="1"/>
      <c r="H59" s="1"/>
    </row>
    <row r="60" spans="2:9" x14ac:dyDescent="0.25">
      <c r="C60" t="s">
        <v>62</v>
      </c>
      <c r="D60" s="1">
        <f>D57*3</f>
        <v>0.22443569234861019</v>
      </c>
      <c r="E60" s="1">
        <f t="shared" ref="E60:I60" si="3">E57*3</f>
        <v>0.54751278067274334</v>
      </c>
      <c r="F60" s="1">
        <f t="shared" si="3"/>
        <v>7.6579664402502856E-2</v>
      </c>
      <c r="G60" s="1">
        <f t="shared" si="3"/>
        <v>0.23292097372284876</v>
      </c>
      <c r="H60" s="1">
        <f t="shared" si="3"/>
        <v>0.13958287860622443</v>
      </c>
      <c r="I60" s="1">
        <f t="shared" si="3"/>
        <v>5.0063160108007584E-2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DC619-E4F8-4288-B2B1-C5AC731F8A7E}">
  <dimension ref="B1:AD59"/>
  <sheetViews>
    <sheetView tabSelected="1" topLeftCell="G1" workbookViewId="0">
      <selection activeCell="AC14" sqref="AC14"/>
    </sheetView>
  </sheetViews>
  <sheetFormatPr defaultRowHeight="15" x14ac:dyDescent="0.25"/>
  <cols>
    <col min="3" max="3" width="8.42578125" bestFit="1" customWidth="1"/>
    <col min="4" max="4" width="8.5703125" bestFit="1" customWidth="1"/>
    <col min="5" max="5" width="7" bestFit="1" customWidth="1"/>
    <col min="6" max="6" width="10.42578125" bestFit="1" customWidth="1"/>
    <col min="7" max="7" width="7.28515625" bestFit="1" customWidth="1"/>
    <col min="8" max="8" width="8.85546875" bestFit="1" customWidth="1"/>
  </cols>
  <sheetData>
    <row r="1" spans="2:30" x14ac:dyDescent="0.25">
      <c r="C1" t="s">
        <v>88</v>
      </c>
      <c r="K1" t="s">
        <v>86</v>
      </c>
      <c r="R1" t="s">
        <v>62</v>
      </c>
      <c r="Y1" t="s">
        <v>87</v>
      </c>
    </row>
    <row r="2" spans="2:30" x14ac:dyDescent="0.25">
      <c r="C2" t="s">
        <v>14</v>
      </c>
      <c r="D2" t="s">
        <v>8</v>
      </c>
      <c r="E2" t="s">
        <v>15</v>
      </c>
      <c r="F2" t="s">
        <v>16</v>
      </c>
      <c r="G2" t="s">
        <v>17</v>
      </c>
      <c r="H2" t="s">
        <v>18</v>
      </c>
      <c r="K2" t="s">
        <v>14</v>
      </c>
      <c r="L2" t="s">
        <v>8</v>
      </c>
      <c r="M2" t="s">
        <v>15</v>
      </c>
      <c r="N2" t="s">
        <v>16</v>
      </c>
      <c r="O2" t="s">
        <v>17</v>
      </c>
      <c r="P2" t="s">
        <v>18</v>
      </c>
      <c r="R2" t="s">
        <v>14</v>
      </c>
      <c r="S2" t="s">
        <v>8</v>
      </c>
      <c r="T2" t="s">
        <v>15</v>
      </c>
      <c r="U2" t="s">
        <v>16</v>
      </c>
      <c r="V2" t="s">
        <v>17</v>
      </c>
      <c r="W2" t="s">
        <v>18</v>
      </c>
      <c r="Y2" t="s">
        <v>14</v>
      </c>
      <c r="Z2" t="s">
        <v>8</v>
      </c>
      <c r="AA2" t="s">
        <v>15</v>
      </c>
      <c r="AB2" t="s">
        <v>16</v>
      </c>
      <c r="AC2" t="s">
        <v>17</v>
      </c>
      <c r="AD2" t="s">
        <v>18</v>
      </c>
    </row>
    <row r="3" spans="2:30" x14ac:dyDescent="0.25">
      <c r="B3" t="s">
        <v>33</v>
      </c>
      <c r="C3">
        <v>6.1199999999999997E-2</v>
      </c>
      <c r="D3">
        <v>2.0446</v>
      </c>
      <c r="E3">
        <v>0.13289999999999999</v>
      </c>
      <c r="F3" t="s">
        <v>6</v>
      </c>
      <c r="G3">
        <v>0.31719999999999998</v>
      </c>
      <c r="H3">
        <v>8.8800000000000004E-2</v>
      </c>
      <c r="K3">
        <f>C3-C$28</f>
        <v>2.0899999999999995E-2</v>
      </c>
      <c r="L3">
        <f>D3-D$28</f>
        <v>0.43229999999999991</v>
      </c>
      <c r="M3">
        <f>E3-E$28</f>
        <v>0.13289999999999999</v>
      </c>
      <c r="N3" t="s">
        <v>6</v>
      </c>
      <c r="O3">
        <f>G3-G$28</f>
        <v>8.7099999999999983E-2</v>
      </c>
      <c r="P3">
        <f>H3-H$28</f>
        <v>8.8800000000000004E-2</v>
      </c>
      <c r="T3">
        <v>0.13289999999999999</v>
      </c>
      <c r="U3" t="s">
        <v>6</v>
      </c>
      <c r="W3">
        <v>8.8800000000000004E-2</v>
      </c>
      <c r="AA3">
        <f>T3*100</f>
        <v>13.29</v>
      </c>
      <c r="AD3">
        <f>W3*100</f>
        <v>8.8800000000000008</v>
      </c>
    </row>
    <row r="4" spans="2:30" x14ac:dyDescent="0.25">
      <c r="B4" t="s">
        <v>34</v>
      </c>
      <c r="C4">
        <v>3.3099999999999997E-2</v>
      </c>
      <c r="D4">
        <v>1.5063</v>
      </c>
      <c r="E4">
        <v>5.04E-2</v>
      </c>
      <c r="F4" t="s">
        <v>6</v>
      </c>
      <c r="G4">
        <v>0.38890000000000002</v>
      </c>
      <c r="H4">
        <v>6.5100000000000005E-2</v>
      </c>
      <c r="K4">
        <f t="shared" ref="K4:K26" si="0">C4-C$28</f>
        <v>-7.200000000000005E-3</v>
      </c>
      <c r="L4">
        <f t="shared" ref="L4:L26" si="1">D4-D$28</f>
        <v>-0.10600000000000009</v>
      </c>
      <c r="M4">
        <f t="shared" ref="M4:M26" si="2">E4-E$28</f>
        <v>5.04E-2</v>
      </c>
      <c r="N4" t="s">
        <v>6</v>
      </c>
      <c r="O4">
        <f t="shared" ref="O4:O26" si="3">G4-G$28</f>
        <v>0.15880000000000002</v>
      </c>
      <c r="P4">
        <f t="shared" ref="P4:P26" si="4">H4-H$28</f>
        <v>6.5100000000000005E-2</v>
      </c>
      <c r="U4" t="s">
        <v>6</v>
      </c>
      <c r="V4">
        <v>0.15880000000000002</v>
      </c>
      <c r="W4">
        <v>6.5100000000000005E-2</v>
      </c>
      <c r="AC4">
        <f t="shared" ref="AC4:AC14" si="5">V4*100</f>
        <v>15.880000000000003</v>
      </c>
      <c r="AD4">
        <f t="shared" ref="AD4:AD14" si="6">W4*100</f>
        <v>6.5100000000000007</v>
      </c>
    </row>
    <row r="5" spans="2:30" x14ac:dyDescent="0.25">
      <c r="B5" t="s">
        <v>35</v>
      </c>
      <c r="C5">
        <v>3.4200000000000001E-2</v>
      </c>
      <c r="D5">
        <v>1.5349999999999999</v>
      </c>
      <c r="E5">
        <v>2.7199999999999998E-2</v>
      </c>
      <c r="F5" t="s">
        <v>6</v>
      </c>
      <c r="G5">
        <v>0.29499999999999998</v>
      </c>
      <c r="H5">
        <v>0.1484</v>
      </c>
      <c r="K5">
        <f t="shared" si="0"/>
        <v>-6.1000000000000013E-3</v>
      </c>
      <c r="L5">
        <f t="shared" si="1"/>
        <v>-7.7300000000000146E-2</v>
      </c>
      <c r="M5">
        <f t="shared" si="2"/>
        <v>2.7199999999999998E-2</v>
      </c>
      <c r="N5" t="s">
        <v>6</v>
      </c>
      <c r="O5">
        <f t="shared" si="3"/>
        <v>6.4899999999999985E-2</v>
      </c>
      <c r="P5">
        <f t="shared" si="4"/>
        <v>0.1484</v>
      </c>
      <c r="U5" t="s">
        <v>6</v>
      </c>
      <c r="W5">
        <v>0.1484</v>
      </c>
      <c r="AD5">
        <f t="shared" si="6"/>
        <v>14.84</v>
      </c>
    </row>
    <row r="6" spans="2:30" x14ac:dyDescent="0.25">
      <c r="B6" t="s">
        <v>36</v>
      </c>
      <c r="C6">
        <v>5.0999999999999997E-2</v>
      </c>
      <c r="D6">
        <v>1.6355</v>
      </c>
      <c r="E6">
        <v>3.3599999999999998E-2</v>
      </c>
      <c r="F6" t="s">
        <v>6</v>
      </c>
      <c r="G6">
        <v>0.3095</v>
      </c>
      <c r="H6">
        <v>6.7000000000000004E-2</v>
      </c>
      <c r="K6">
        <f t="shared" si="0"/>
        <v>1.0699999999999994E-2</v>
      </c>
      <c r="L6">
        <f t="shared" si="1"/>
        <v>2.3199999999999887E-2</v>
      </c>
      <c r="M6">
        <f t="shared" si="2"/>
        <v>3.3599999999999998E-2</v>
      </c>
      <c r="N6" t="s">
        <v>6</v>
      </c>
      <c r="O6">
        <f t="shared" si="3"/>
        <v>7.9399999999999998E-2</v>
      </c>
      <c r="P6">
        <f t="shared" si="4"/>
        <v>6.7000000000000004E-2</v>
      </c>
      <c r="U6" t="s">
        <v>6</v>
      </c>
      <c r="W6">
        <v>6.7000000000000004E-2</v>
      </c>
      <c r="AD6">
        <f t="shared" si="6"/>
        <v>6.7</v>
      </c>
    </row>
    <row r="7" spans="2:30" x14ac:dyDescent="0.25">
      <c r="B7" t="s">
        <v>37</v>
      </c>
      <c r="C7">
        <v>4.7500000000000001E-2</v>
      </c>
      <c r="D7">
        <v>1.7870999999999999</v>
      </c>
      <c r="E7" t="s">
        <v>6</v>
      </c>
      <c r="F7" t="s">
        <v>6</v>
      </c>
      <c r="G7">
        <v>0.65200000000000002</v>
      </c>
      <c r="H7">
        <v>0.1651</v>
      </c>
      <c r="K7">
        <f t="shared" si="0"/>
        <v>7.1999999999999981E-3</v>
      </c>
      <c r="L7">
        <f t="shared" si="1"/>
        <v>0.17479999999999984</v>
      </c>
      <c r="M7" t="s">
        <v>6</v>
      </c>
      <c r="N7" t="s">
        <v>6</v>
      </c>
      <c r="O7">
        <f t="shared" si="3"/>
        <v>0.42190000000000005</v>
      </c>
      <c r="P7">
        <f t="shared" si="4"/>
        <v>0.1651</v>
      </c>
      <c r="T7" t="s">
        <v>6</v>
      </c>
      <c r="U7" t="s">
        <v>6</v>
      </c>
      <c r="V7">
        <v>0.42190000000000005</v>
      </c>
      <c r="W7">
        <v>0.1651</v>
      </c>
      <c r="AC7">
        <f t="shared" si="5"/>
        <v>42.190000000000005</v>
      </c>
      <c r="AD7">
        <f t="shared" si="6"/>
        <v>16.509999999999998</v>
      </c>
    </row>
    <row r="8" spans="2:30" x14ac:dyDescent="0.25">
      <c r="B8" t="s">
        <v>38</v>
      </c>
      <c r="C8">
        <v>6.8699999999999997E-2</v>
      </c>
      <c r="D8">
        <v>2.9895</v>
      </c>
      <c r="E8" t="s">
        <v>6</v>
      </c>
      <c r="F8" t="s">
        <v>6</v>
      </c>
      <c r="G8">
        <v>0.86629999999999996</v>
      </c>
      <c r="H8">
        <v>2.4119999999999999</v>
      </c>
      <c r="K8">
        <f t="shared" si="0"/>
        <v>2.8399999999999995E-2</v>
      </c>
      <c r="L8">
        <f t="shared" si="1"/>
        <v>1.3772</v>
      </c>
      <c r="M8" t="s">
        <v>6</v>
      </c>
      <c r="N8" t="s">
        <v>6</v>
      </c>
      <c r="O8">
        <f t="shared" si="3"/>
        <v>0.63619999999999999</v>
      </c>
      <c r="P8">
        <f t="shared" si="4"/>
        <v>2.4119999999999999</v>
      </c>
      <c r="S8">
        <v>1.3772</v>
      </c>
      <c r="T8" t="s">
        <v>6</v>
      </c>
      <c r="U8" t="s">
        <v>6</v>
      </c>
      <c r="V8">
        <v>0.63619999999999999</v>
      </c>
      <c r="W8">
        <v>2.4119999999999999</v>
      </c>
      <c r="Z8">
        <f t="shared" ref="Z4:Z14" si="7">S8*100</f>
        <v>137.72</v>
      </c>
      <c r="AC8">
        <f t="shared" si="5"/>
        <v>63.62</v>
      </c>
      <c r="AD8">
        <f t="shared" si="6"/>
        <v>241.2</v>
      </c>
    </row>
    <row r="9" spans="2:30" x14ac:dyDescent="0.25">
      <c r="B9" t="s">
        <v>39</v>
      </c>
      <c r="C9">
        <v>5.33E-2</v>
      </c>
      <c r="D9">
        <v>2.4422000000000001</v>
      </c>
      <c r="E9">
        <v>5.2699999999999997E-2</v>
      </c>
      <c r="F9" t="s">
        <v>6</v>
      </c>
      <c r="G9">
        <v>0.55620000000000003</v>
      </c>
      <c r="H9">
        <v>0.46760000000000002</v>
      </c>
      <c r="K9">
        <f t="shared" si="0"/>
        <v>1.2999999999999998E-2</v>
      </c>
      <c r="L9">
        <f t="shared" si="1"/>
        <v>0.82990000000000008</v>
      </c>
      <c r="M9">
        <f t="shared" si="2"/>
        <v>5.2699999999999997E-2</v>
      </c>
      <c r="N9" t="s">
        <v>6</v>
      </c>
      <c r="O9">
        <f t="shared" si="3"/>
        <v>0.32610000000000006</v>
      </c>
      <c r="P9">
        <f t="shared" si="4"/>
        <v>0.46760000000000002</v>
      </c>
      <c r="S9">
        <v>0.82990000000000008</v>
      </c>
      <c r="U9" t="s">
        <v>6</v>
      </c>
      <c r="V9">
        <v>0.32610000000000006</v>
      </c>
      <c r="W9">
        <v>0.46760000000000002</v>
      </c>
      <c r="Z9">
        <f t="shared" si="7"/>
        <v>82.990000000000009</v>
      </c>
      <c r="AC9">
        <f t="shared" si="5"/>
        <v>32.610000000000007</v>
      </c>
      <c r="AD9">
        <f t="shared" si="6"/>
        <v>46.760000000000005</v>
      </c>
    </row>
    <row r="10" spans="2:30" x14ac:dyDescent="0.25">
      <c r="B10" t="s">
        <v>40</v>
      </c>
      <c r="C10">
        <v>6.6900000000000001E-2</v>
      </c>
      <c r="D10">
        <v>2.5131999999999999</v>
      </c>
      <c r="E10">
        <v>3.27E-2</v>
      </c>
      <c r="F10" t="s">
        <v>6</v>
      </c>
      <c r="G10">
        <v>0.46960000000000002</v>
      </c>
      <c r="H10">
        <v>0.64549999999999996</v>
      </c>
      <c r="K10">
        <f t="shared" si="0"/>
        <v>2.6599999999999999E-2</v>
      </c>
      <c r="L10">
        <f t="shared" si="1"/>
        <v>0.90089999999999981</v>
      </c>
      <c r="M10">
        <f t="shared" si="2"/>
        <v>3.27E-2</v>
      </c>
      <c r="N10" t="s">
        <v>6</v>
      </c>
      <c r="O10">
        <f t="shared" si="3"/>
        <v>0.23950000000000002</v>
      </c>
      <c r="P10">
        <f t="shared" si="4"/>
        <v>0.64549999999999996</v>
      </c>
      <c r="S10">
        <v>0.90089999999999981</v>
      </c>
      <c r="U10" t="s">
        <v>6</v>
      </c>
      <c r="V10">
        <v>0.23950000000000002</v>
      </c>
      <c r="W10">
        <v>0.64549999999999996</v>
      </c>
      <c r="Z10">
        <f t="shared" si="7"/>
        <v>90.089999999999975</v>
      </c>
      <c r="AC10">
        <f t="shared" si="5"/>
        <v>23.950000000000003</v>
      </c>
      <c r="AD10">
        <f t="shared" si="6"/>
        <v>64.55</v>
      </c>
    </row>
    <row r="11" spans="2:30" x14ac:dyDescent="0.25">
      <c r="B11" t="s">
        <v>41</v>
      </c>
      <c r="C11">
        <v>4.2500000000000003E-2</v>
      </c>
      <c r="D11">
        <v>3.0508999999999999</v>
      </c>
      <c r="E11" t="s">
        <v>6</v>
      </c>
      <c r="F11">
        <v>4.1999999999999997E-3</v>
      </c>
      <c r="G11">
        <v>0.74250000000000005</v>
      </c>
      <c r="H11">
        <v>1.7437</v>
      </c>
      <c r="K11">
        <f t="shared" si="0"/>
        <v>2.2000000000000006E-3</v>
      </c>
      <c r="L11">
        <f t="shared" si="1"/>
        <v>1.4385999999999999</v>
      </c>
      <c r="M11" t="s">
        <v>6</v>
      </c>
      <c r="N11">
        <f t="shared" ref="N4:N26" si="8">F11-F$28</f>
        <v>4.1999999999999997E-3</v>
      </c>
      <c r="O11">
        <f t="shared" si="3"/>
        <v>0.51240000000000008</v>
      </c>
      <c r="P11">
        <f t="shared" si="4"/>
        <v>1.7437</v>
      </c>
      <c r="S11">
        <v>1.4385999999999999</v>
      </c>
      <c r="T11" t="s">
        <v>6</v>
      </c>
      <c r="U11">
        <v>4.1999999999999997E-3</v>
      </c>
      <c r="V11">
        <v>0.51240000000000008</v>
      </c>
      <c r="W11">
        <v>1.7437</v>
      </c>
      <c r="Z11">
        <f t="shared" si="7"/>
        <v>143.85999999999999</v>
      </c>
      <c r="AB11">
        <f t="shared" ref="AB4:AB14" si="9">U11*100</f>
        <v>0.42</v>
      </c>
      <c r="AC11">
        <f t="shared" si="5"/>
        <v>51.240000000000009</v>
      </c>
      <c r="AD11">
        <f t="shared" si="6"/>
        <v>174.37</v>
      </c>
    </row>
    <row r="12" spans="2:30" x14ac:dyDescent="0.25">
      <c r="B12" t="s">
        <v>42</v>
      </c>
      <c r="C12">
        <v>2.7900000000000001E-2</v>
      </c>
      <c r="D12">
        <v>1.5871999999999999</v>
      </c>
      <c r="E12" t="s">
        <v>6</v>
      </c>
      <c r="F12" t="s">
        <v>6</v>
      </c>
      <c r="G12">
        <v>0.31990000000000002</v>
      </c>
      <c r="H12">
        <v>4.5499999999999999E-2</v>
      </c>
      <c r="K12">
        <f t="shared" si="0"/>
        <v>-1.2400000000000001E-2</v>
      </c>
      <c r="L12">
        <f t="shared" si="1"/>
        <v>-2.5100000000000122E-2</v>
      </c>
      <c r="M12" t="s">
        <v>6</v>
      </c>
      <c r="N12" t="s">
        <v>6</v>
      </c>
      <c r="O12">
        <f t="shared" si="3"/>
        <v>8.9800000000000019E-2</v>
      </c>
      <c r="P12">
        <f t="shared" si="4"/>
        <v>4.5499999999999999E-2</v>
      </c>
      <c r="T12" t="s">
        <v>6</v>
      </c>
      <c r="U12" t="s">
        <v>6</v>
      </c>
    </row>
    <row r="13" spans="2:30" x14ac:dyDescent="0.25">
      <c r="B13" t="s">
        <v>43</v>
      </c>
      <c r="C13">
        <v>7.4200000000000002E-2</v>
      </c>
      <c r="D13">
        <v>3.2250000000000001</v>
      </c>
      <c r="E13" t="s">
        <v>6</v>
      </c>
      <c r="F13" t="s">
        <v>6</v>
      </c>
      <c r="G13">
        <v>0.90739999999999998</v>
      </c>
      <c r="H13">
        <v>1.7111000000000001</v>
      </c>
      <c r="K13">
        <f t="shared" si="0"/>
        <v>3.39E-2</v>
      </c>
      <c r="L13">
        <f t="shared" si="1"/>
        <v>1.6127</v>
      </c>
      <c r="M13" t="s">
        <v>6</v>
      </c>
      <c r="N13" t="s">
        <v>6</v>
      </c>
      <c r="O13">
        <f t="shared" si="3"/>
        <v>0.67730000000000001</v>
      </c>
      <c r="P13">
        <f t="shared" si="4"/>
        <v>1.7111000000000001</v>
      </c>
      <c r="S13">
        <v>1.6127</v>
      </c>
      <c r="T13" t="s">
        <v>6</v>
      </c>
      <c r="U13" t="s">
        <v>6</v>
      </c>
      <c r="V13">
        <v>0.67730000000000001</v>
      </c>
      <c r="W13">
        <v>1.7111000000000001</v>
      </c>
      <c r="Z13">
        <f t="shared" si="7"/>
        <v>161.27000000000001</v>
      </c>
      <c r="AC13">
        <f t="shared" si="5"/>
        <v>67.73</v>
      </c>
      <c r="AD13">
        <f t="shared" si="6"/>
        <v>171.11</v>
      </c>
    </row>
    <row r="14" spans="2:30" s="19" customFormat="1" x14ac:dyDescent="0.25">
      <c r="B14" s="19" t="s">
        <v>44</v>
      </c>
      <c r="C14" s="19">
        <v>3.56E-2</v>
      </c>
      <c r="D14" s="19">
        <v>1.6682999999999999</v>
      </c>
      <c r="E14" s="19">
        <v>1.9900000000000001E-2</v>
      </c>
      <c r="F14" s="19" t="s">
        <v>6</v>
      </c>
      <c r="G14" s="19">
        <v>0.54159999999999997</v>
      </c>
      <c r="H14" s="19">
        <v>0.1152</v>
      </c>
      <c r="K14" s="19">
        <f t="shared" si="0"/>
        <v>-4.7000000000000028E-3</v>
      </c>
      <c r="L14" s="19">
        <f t="shared" si="1"/>
        <v>5.5999999999999828E-2</v>
      </c>
      <c r="M14" s="19">
        <f t="shared" si="2"/>
        <v>1.9900000000000001E-2</v>
      </c>
      <c r="N14" s="19" t="s">
        <v>6</v>
      </c>
      <c r="O14" s="19">
        <f t="shared" si="3"/>
        <v>0.3115</v>
      </c>
      <c r="P14" s="19">
        <f t="shared" si="4"/>
        <v>0.1152</v>
      </c>
      <c r="U14" s="19" t="s">
        <v>6</v>
      </c>
      <c r="V14" s="19">
        <v>0.3115</v>
      </c>
      <c r="W14" s="19">
        <v>0.1152</v>
      </c>
      <c r="Y14"/>
      <c r="Z14"/>
      <c r="AA14"/>
      <c r="AB14"/>
      <c r="AC14">
        <f t="shared" si="5"/>
        <v>31.15</v>
      </c>
      <c r="AD14">
        <f t="shared" si="6"/>
        <v>11.52</v>
      </c>
    </row>
    <row r="15" spans="2:30" x14ac:dyDescent="0.25">
      <c r="B15" t="s">
        <v>46</v>
      </c>
      <c r="C15">
        <v>0.2077</v>
      </c>
      <c r="D15">
        <v>3.3641999999999999</v>
      </c>
      <c r="E15" t="s">
        <v>6</v>
      </c>
      <c r="F15" t="s">
        <v>6</v>
      </c>
      <c r="G15">
        <v>0.81799999999999995</v>
      </c>
      <c r="H15">
        <v>0.30230000000000001</v>
      </c>
      <c r="K15">
        <f t="shared" si="0"/>
        <v>0.16739999999999999</v>
      </c>
      <c r="L15">
        <f t="shared" si="1"/>
        <v>1.7518999999999998</v>
      </c>
      <c r="M15" t="s">
        <v>6</v>
      </c>
      <c r="N15" t="s">
        <v>6</v>
      </c>
      <c r="O15">
        <f t="shared" si="3"/>
        <v>0.58789999999999998</v>
      </c>
      <c r="P15">
        <f t="shared" si="4"/>
        <v>0.30230000000000001</v>
      </c>
      <c r="S15">
        <v>1.7518999999999998</v>
      </c>
      <c r="T15" t="s">
        <v>6</v>
      </c>
      <c r="U15" t="s">
        <v>6</v>
      </c>
      <c r="V15">
        <v>0.58789999999999998</v>
      </c>
      <c r="W15">
        <v>0.30230000000000001</v>
      </c>
      <c r="Z15">
        <f>S15*10</f>
        <v>17.518999999999998</v>
      </c>
      <c r="AC15">
        <f>V15*10</f>
        <v>5.8789999999999996</v>
      </c>
      <c r="AD15">
        <f>W15*10</f>
        <v>3.0230000000000001</v>
      </c>
    </row>
    <row r="16" spans="2:30" x14ac:dyDescent="0.25">
      <c r="B16" t="s">
        <v>47</v>
      </c>
      <c r="C16">
        <v>8.72E-2</v>
      </c>
      <c r="D16">
        <v>3.4485999999999999</v>
      </c>
      <c r="E16" t="s">
        <v>6</v>
      </c>
      <c r="F16" t="s">
        <v>6</v>
      </c>
      <c r="G16">
        <v>0.67820000000000003</v>
      </c>
      <c r="H16">
        <v>0.36309999999999998</v>
      </c>
      <c r="K16">
        <f t="shared" si="0"/>
        <v>4.6899999999999997E-2</v>
      </c>
      <c r="L16">
        <f t="shared" si="1"/>
        <v>1.8362999999999998</v>
      </c>
      <c r="M16" t="s">
        <v>6</v>
      </c>
      <c r="N16" t="s">
        <v>6</v>
      </c>
      <c r="O16">
        <f t="shared" si="3"/>
        <v>0.44810000000000005</v>
      </c>
      <c r="P16">
        <f t="shared" si="4"/>
        <v>0.36309999999999998</v>
      </c>
      <c r="S16">
        <v>1.8362999999999998</v>
      </c>
      <c r="T16" t="s">
        <v>6</v>
      </c>
      <c r="U16" t="s">
        <v>6</v>
      </c>
      <c r="V16">
        <v>0.44810000000000005</v>
      </c>
      <c r="W16">
        <v>0.36309999999999998</v>
      </c>
      <c r="Z16">
        <f t="shared" ref="Z16:Z26" si="10">S16*10</f>
        <v>18.363</v>
      </c>
      <c r="AC16">
        <f t="shared" ref="AC16:AC26" si="11">V16*10</f>
        <v>4.4810000000000008</v>
      </c>
      <c r="AD16">
        <f t="shared" ref="AD16:AD26" si="12">W16*10</f>
        <v>3.6309999999999998</v>
      </c>
    </row>
    <row r="17" spans="2:30" x14ac:dyDescent="0.25">
      <c r="B17" t="s">
        <v>48</v>
      </c>
      <c r="C17">
        <v>7.0099999999999996E-2</v>
      </c>
      <c r="D17">
        <v>2.6903999999999999</v>
      </c>
      <c r="E17" t="s">
        <v>6</v>
      </c>
      <c r="F17" t="s">
        <v>6</v>
      </c>
      <c r="G17">
        <v>0.54339999999999999</v>
      </c>
      <c r="H17">
        <v>0.11210000000000001</v>
      </c>
      <c r="K17">
        <f t="shared" si="0"/>
        <v>2.9799999999999993E-2</v>
      </c>
      <c r="L17">
        <f t="shared" si="1"/>
        <v>1.0780999999999998</v>
      </c>
      <c r="M17" t="s">
        <v>6</v>
      </c>
      <c r="N17" t="s">
        <v>6</v>
      </c>
      <c r="O17">
        <f t="shared" si="3"/>
        <v>0.31330000000000002</v>
      </c>
      <c r="P17">
        <f t="shared" si="4"/>
        <v>0.11210000000000001</v>
      </c>
      <c r="S17">
        <v>1.0780999999999998</v>
      </c>
      <c r="T17" t="s">
        <v>6</v>
      </c>
      <c r="U17" t="s">
        <v>6</v>
      </c>
      <c r="V17">
        <v>0.31330000000000002</v>
      </c>
      <c r="W17">
        <v>0.11210000000000001</v>
      </c>
      <c r="Z17">
        <f t="shared" si="10"/>
        <v>10.780999999999999</v>
      </c>
      <c r="AC17">
        <f t="shared" si="11"/>
        <v>3.133</v>
      </c>
      <c r="AD17">
        <f t="shared" si="12"/>
        <v>1.121</v>
      </c>
    </row>
    <row r="18" spans="2:30" x14ac:dyDescent="0.25">
      <c r="B18" t="s">
        <v>49</v>
      </c>
      <c r="C18">
        <v>0.223</v>
      </c>
      <c r="D18">
        <v>3.8069000000000002</v>
      </c>
      <c r="E18" t="s">
        <v>6</v>
      </c>
      <c r="F18" t="s">
        <v>6</v>
      </c>
      <c r="G18">
        <v>1.2485999999999999</v>
      </c>
      <c r="H18">
        <v>3.7595000000000001</v>
      </c>
      <c r="K18">
        <f t="shared" si="0"/>
        <v>0.1827</v>
      </c>
      <c r="L18">
        <f t="shared" si="1"/>
        <v>2.1946000000000003</v>
      </c>
      <c r="M18" t="s">
        <v>6</v>
      </c>
      <c r="N18" t="s">
        <v>6</v>
      </c>
      <c r="O18">
        <f t="shared" si="3"/>
        <v>1.0185</v>
      </c>
      <c r="P18">
        <f t="shared" si="4"/>
        <v>3.7595000000000001</v>
      </c>
      <c r="S18">
        <v>2.1946000000000003</v>
      </c>
      <c r="T18" t="s">
        <v>6</v>
      </c>
      <c r="U18" t="s">
        <v>6</v>
      </c>
      <c r="V18">
        <v>1.0185</v>
      </c>
      <c r="W18">
        <v>3.7595000000000001</v>
      </c>
      <c r="Z18">
        <f t="shared" si="10"/>
        <v>21.946000000000005</v>
      </c>
      <c r="AC18">
        <f t="shared" si="11"/>
        <v>10.184999999999999</v>
      </c>
      <c r="AD18">
        <f t="shared" si="12"/>
        <v>37.594999999999999</v>
      </c>
    </row>
    <row r="19" spans="2:30" x14ac:dyDescent="0.25">
      <c r="B19" t="s">
        <v>50</v>
      </c>
      <c r="C19">
        <v>9.4799999999999995E-2</v>
      </c>
      <c r="D19">
        <v>3.6909000000000001</v>
      </c>
      <c r="E19" t="s">
        <v>6</v>
      </c>
      <c r="F19" t="s">
        <v>6</v>
      </c>
      <c r="G19">
        <v>1.0488999999999999</v>
      </c>
      <c r="H19">
        <v>3.8584000000000001</v>
      </c>
      <c r="K19">
        <f t="shared" si="0"/>
        <v>5.4499999999999993E-2</v>
      </c>
      <c r="L19">
        <f t="shared" si="1"/>
        <v>2.0785999999999998</v>
      </c>
      <c r="M19" t="s">
        <v>6</v>
      </c>
      <c r="N19" t="s">
        <v>6</v>
      </c>
      <c r="O19">
        <f t="shared" si="3"/>
        <v>0.81879999999999997</v>
      </c>
      <c r="P19">
        <f t="shared" si="4"/>
        <v>3.8584000000000001</v>
      </c>
      <c r="S19">
        <v>2.0785999999999998</v>
      </c>
      <c r="T19" t="s">
        <v>6</v>
      </c>
      <c r="U19" t="s">
        <v>6</v>
      </c>
      <c r="V19">
        <v>0.81879999999999997</v>
      </c>
      <c r="W19">
        <v>3.8584000000000001</v>
      </c>
      <c r="Z19">
        <f t="shared" si="10"/>
        <v>20.785999999999998</v>
      </c>
      <c r="AC19">
        <f t="shared" si="11"/>
        <v>8.1879999999999988</v>
      </c>
      <c r="AD19">
        <f t="shared" si="12"/>
        <v>38.584000000000003</v>
      </c>
    </row>
    <row r="20" spans="2:30" x14ac:dyDescent="0.25">
      <c r="B20" t="s">
        <v>51</v>
      </c>
      <c r="C20">
        <v>0.33189999999999997</v>
      </c>
      <c r="D20">
        <v>4.0526</v>
      </c>
      <c r="E20" t="s">
        <v>6</v>
      </c>
      <c r="F20" t="s">
        <v>6</v>
      </c>
      <c r="G20">
        <v>1.4692000000000001</v>
      </c>
      <c r="H20">
        <v>64.116500000000002</v>
      </c>
      <c r="K20">
        <f t="shared" si="0"/>
        <v>0.29159999999999997</v>
      </c>
      <c r="L20">
        <f t="shared" si="1"/>
        <v>2.4402999999999997</v>
      </c>
      <c r="M20" t="s">
        <v>6</v>
      </c>
      <c r="N20" t="s">
        <v>6</v>
      </c>
      <c r="O20">
        <f t="shared" si="3"/>
        <v>1.2391000000000001</v>
      </c>
      <c r="P20">
        <f t="shared" si="4"/>
        <v>64.116500000000002</v>
      </c>
      <c r="R20">
        <v>0.29159999999999997</v>
      </c>
      <c r="S20">
        <v>2.4402999999999997</v>
      </c>
      <c r="T20" t="s">
        <v>6</v>
      </c>
      <c r="U20" t="s">
        <v>6</v>
      </c>
      <c r="V20">
        <v>1.2391000000000001</v>
      </c>
      <c r="W20">
        <v>64.116500000000002</v>
      </c>
      <c r="Y20">
        <f t="shared" ref="Y16:Y26" si="13">R20*10</f>
        <v>2.9159999999999995</v>
      </c>
      <c r="Z20">
        <f t="shared" si="10"/>
        <v>24.402999999999999</v>
      </c>
      <c r="AC20">
        <f t="shared" si="11"/>
        <v>12.391000000000002</v>
      </c>
      <c r="AD20">
        <f t="shared" si="12"/>
        <v>641.16499999999996</v>
      </c>
    </row>
    <row r="21" spans="2:30" x14ac:dyDescent="0.25">
      <c r="B21" t="s">
        <v>52</v>
      </c>
      <c r="C21">
        <v>0.20200000000000001</v>
      </c>
      <c r="D21">
        <v>3.0329000000000002</v>
      </c>
      <c r="E21" t="s">
        <v>6</v>
      </c>
      <c r="F21" t="s">
        <v>6</v>
      </c>
      <c r="G21">
        <v>1.3667</v>
      </c>
      <c r="H21">
        <v>44.924100000000003</v>
      </c>
      <c r="K21">
        <f t="shared" si="0"/>
        <v>0.16170000000000001</v>
      </c>
      <c r="L21">
        <f t="shared" si="1"/>
        <v>1.4206000000000001</v>
      </c>
      <c r="M21" t="s">
        <v>6</v>
      </c>
      <c r="N21" t="s">
        <v>6</v>
      </c>
      <c r="O21">
        <f t="shared" si="3"/>
        <v>1.1366000000000001</v>
      </c>
      <c r="P21">
        <f t="shared" si="4"/>
        <v>44.924100000000003</v>
      </c>
      <c r="S21">
        <v>1.4206000000000001</v>
      </c>
      <c r="T21" t="s">
        <v>6</v>
      </c>
      <c r="U21" t="s">
        <v>6</v>
      </c>
      <c r="V21">
        <v>1.1366000000000001</v>
      </c>
      <c r="W21">
        <v>44.924100000000003</v>
      </c>
      <c r="Z21">
        <f t="shared" si="10"/>
        <v>14.206000000000001</v>
      </c>
      <c r="AC21">
        <f t="shared" si="11"/>
        <v>11.366</v>
      </c>
      <c r="AD21">
        <f t="shared" si="12"/>
        <v>449.24100000000004</v>
      </c>
    </row>
    <row r="22" spans="2:30" x14ac:dyDescent="0.25">
      <c r="B22" t="s">
        <v>53</v>
      </c>
      <c r="C22">
        <v>9.8500000000000004E-2</v>
      </c>
      <c r="D22">
        <v>3.1080000000000001</v>
      </c>
      <c r="E22" t="s">
        <v>6</v>
      </c>
      <c r="F22" t="s">
        <v>6</v>
      </c>
      <c r="G22">
        <v>1.2318</v>
      </c>
      <c r="H22">
        <v>52.999600000000001</v>
      </c>
      <c r="K22">
        <f t="shared" si="0"/>
        <v>5.8200000000000002E-2</v>
      </c>
      <c r="L22">
        <f t="shared" si="1"/>
        <v>1.4957</v>
      </c>
      <c r="M22" t="s">
        <v>6</v>
      </c>
      <c r="N22" t="s">
        <v>6</v>
      </c>
      <c r="O22">
        <f t="shared" si="3"/>
        <v>1.0017</v>
      </c>
      <c r="P22">
        <f t="shared" si="4"/>
        <v>52.999600000000001</v>
      </c>
      <c r="S22">
        <v>1.4957</v>
      </c>
      <c r="T22" t="s">
        <v>6</v>
      </c>
      <c r="U22" t="s">
        <v>6</v>
      </c>
      <c r="V22">
        <v>1.0017</v>
      </c>
      <c r="W22">
        <v>52.999600000000001</v>
      </c>
      <c r="Z22">
        <f t="shared" si="10"/>
        <v>14.957000000000001</v>
      </c>
      <c r="AC22">
        <f t="shared" si="11"/>
        <v>10.016999999999999</v>
      </c>
      <c r="AD22">
        <f t="shared" si="12"/>
        <v>529.99599999999998</v>
      </c>
    </row>
    <row r="23" spans="2:30" x14ac:dyDescent="0.25">
      <c r="B23" t="s">
        <v>54</v>
      </c>
      <c r="C23">
        <v>0.1313</v>
      </c>
      <c r="D23">
        <v>3.8113999999999999</v>
      </c>
      <c r="E23" t="s">
        <v>6</v>
      </c>
      <c r="F23" t="s">
        <v>6</v>
      </c>
      <c r="G23">
        <v>1.4767999999999999</v>
      </c>
      <c r="H23">
        <v>59.9148</v>
      </c>
      <c r="K23">
        <f t="shared" si="0"/>
        <v>9.0999999999999998E-2</v>
      </c>
      <c r="L23">
        <f t="shared" si="1"/>
        <v>2.1990999999999996</v>
      </c>
      <c r="M23" t="s">
        <v>6</v>
      </c>
      <c r="N23" t="s">
        <v>6</v>
      </c>
      <c r="O23">
        <f t="shared" si="3"/>
        <v>1.2466999999999999</v>
      </c>
      <c r="P23">
        <f t="shared" si="4"/>
        <v>59.9148</v>
      </c>
      <c r="S23">
        <v>2.1990999999999996</v>
      </c>
      <c r="T23" t="s">
        <v>6</v>
      </c>
      <c r="U23" t="s">
        <v>6</v>
      </c>
      <c r="V23">
        <v>1.2466999999999999</v>
      </c>
      <c r="W23">
        <v>59.9148</v>
      </c>
      <c r="Z23">
        <f t="shared" si="10"/>
        <v>21.990999999999996</v>
      </c>
      <c r="AC23">
        <f t="shared" si="11"/>
        <v>12.466999999999999</v>
      </c>
      <c r="AD23">
        <f t="shared" si="12"/>
        <v>599.14800000000002</v>
      </c>
    </row>
    <row r="24" spans="2:30" x14ac:dyDescent="0.25">
      <c r="B24" t="s">
        <v>55</v>
      </c>
      <c r="C24">
        <v>6.54E-2</v>
      </c>
      <c r="D24">
        <v>3.8302</v>
      </c>
      <c r="E24" t="s">
        <v>6</v>
      </c>
      <c r="F24" t="s">
        <v>6</v>
      </c>
      <c r="G24">
        <v>1.2265999999999999</v>
      </c>
      <c r="H24">
        <v>4.2222999999999997</v>
      </c>
      <c r="K24">
        <f t="shared" si="0"/>
        <v>2.5099999999999997E-2</v>
      </c>
      <c r="L24">
        <f t="shared" si="1"/>
        <v>2.2179000000000002</v>
      </c>
      <c r="M24" t="s">
        <v>6</v>
      </c>
      <c r="N24" t="s">
        <v>6</v>
      </c>
      <c r="O24">
        <f t="shared" si="3"/>
        <v>0.99649999999999994</v>
      </c>
      <c r="P24">
        <f t="shared" si="4"/>
        <v>4.2222999999999997</v>
      </c>
      <c r="S24">
        <v>2.2179000000000002</v>
      </c>
      <c r="T24" t="s">
        <v>6</v>
      </c>
      <c r="U24" t="s">
        <v>6</v>
      </c>
      <c r="V24">
        <v>0.99649999999999994</v>
      </c>
      <c r="W24">
        <v>4.2222999999999997</v>
      </c>
      <c r="Z24">
        <f t="shared" si="10"/>
        <v>22.179000000000002</v>
      </c>
      <c r="AC24">
        <f t="shared" si="11"/>
        <v>9.9649999999999999</v>
      </c>
      <c r="AD24">
        <f t="shared" si="12"/>
        <v>42.222999999999999</v>
      </c>
    </row>
    <row r="25" spans="2:30" x14ac:dyDescent="0.25">
      <c r="B25" t="s">
        <v>56</v>
      </c>
      <c r="C25">
        <v>0.2364</v>
      </c>
      <c r="D25">
        <v>4.633</v>
      </c>
      <c r="E25" t="s">
        <v>6</v>
      </c>
      <c r="F25" t="s">
        <v>6</v>
      </c>
      <c r="G25">
        <v>1.5218</v>
      </c>
      <c r="H25">
        <v>72.715100000000007</v>
      </c>
      <c r="K25">
        <f t="shared" si="0"/>
        <v>0.1961</v>
      </c>
      <c r="L25">
        <f t="shared" si="1"/>
        <v>3.0206999999999997</v>
      </c>
      <c r="M25" t="s">
        <v>6</v>
      </c>
      <c r="N25" t="s">
        <v>6</v>
      </c>
      <c r="O25">
        <f t="shared" si="3"/>
        <v>1.2917000000000001</v>
      </c>
      <c r="P25">
        <f t="shared" si="4"/>
        <v>72.715100000000007</v>
      </c>
      <c r="S25">
        <v>3.0206999999999997</v>
      </c>
      <c r="T25" t="s">
        <v>6</v>
      </c>
      <c r="U25" t="s">
        <v>6</v>
      </c>
      <c r="V25">
        <v>1.2917000000000001</v>
      </c>
      <c r="W25">
        <v>72.715100000000007</v>
      </c>
      <c r="Z25">
        <f t="shared" si="10"/>
        <v>30.206999999999997</v>
      </c>
      <c r="AC25">
        <f t="shared" si="11"/>
        <v>12.917000000000002</v>
      </c>
      <c r="AD25">
        <f t="shared" si="12"/>
        <v>727.15100000000007</v>
      </c>
    </row>
    <row r="26" spans="2:30" x14ac:dyDescent="0.25">
      <c r="B26" t="s">
        <v>57</v>
      </c>
      <c r="C26">
        <v>8.0199999999999994E-2</v>
      </c>
      <c r="D26">
        <v>3.5634000000000001</v>
      </c>
      <c r="E26" t="s">
        <v>6</v>
      </c>
      <c r="F26" t="s">
        <v>6</v>
      </c>
      <c r="G26">
        <v>0.86170000000000002</v>
      </c>
      <c r="H26">
        <v>0.39240000000000003</v>
      </c>
      <c r="K26">
        <f t="shared" si="0"/>
        <v>3.9899999999999991E-2</v>
      </c>
      <c r="L26">
        <f t="shared" si="1"/>
        <v>1.9511000000000001</v>
      </c>
      <c r="M26" t="s">
        <v>6</v>
      </c>
      <c r="N26" t="s">
        <v>6</v>
      </c>
      <c r="O26">
        <f t="shared" si="3"/>
        <v>0.63160000000000005</v>
      </c>
      <c r="P26">
        <f t="shared" si="4"/>
        <v>0.39240000000000003</v>
      </c>
      <c r="S26">
        <v>1.9511000000000001</v>
      </c>
      <c r="T26" t="s">
        <v>6</v>
      </c>
      <c r="U26" t="s">
        <v>6</v>
      </c>
      <c r="V26">
        <v>0.63160000000000005</v>
      </c>
      <c r="W26">
        <v>0.39240000000000003</v>
      </c>
      <c r="Z26">
        <f t="shared" si="10"/>
        <v>19.510999999999999</v>
      </c>
      <c r="AC26">
        <f t="shared" si="11"/>
        <v>6.3160000000000007</v>
      </c>
      <c r="AD26">
        <f t="shared" si="12"/>
        <v>3.9240000000000004</v>
      </c>
    </row>
    <row r="28" spans="2:30" x14ac:dyDescent="0.25">
      <c r="B28" t="s">
        <v>45</v>
      </c>
      <c r="C28">
        <v>4.0300000000000002E-2</v>
      </c>
      <c r="D28">
        <v>1.6123000000000001</v>
      </c>
      <c r="E28">
        <v>0</v>
      </c>
      <c r="F28">
        <v>0</v>
      </c>
      <c r="G28">
        <v>0.2301</v>
      </c>
      <c r="H28">
        <v>0</v>
      </c>
      <c r="Q28" t="s">
        <v>62</v>
      </c>
      <c r="R28">
        <v>0.22443569234861019</v>
      </c>
      <c r="S28">
        <v>0.54751278067274334</v>
      </c>
      <c r="T28">
        <v>7.6579664402502856E-2</v>
      </c>
      <c r="U28">
        <v>0.23292097372284876</v>
      </c>
      <c r="V28">
        <v>0.13958287860622443</v>
      </c>
      <c r="W28">
        <v>5.0063160108007584E-2</v>
      </c>
    </row>
    <row r="30" spans="2:30" x14ac:dyDescent="0.25">
      <c r="B30" t="s">
        <v>62</v>
      </c>
      <c r="C30">
        <v>0.22443569234861019</v>
      </c>
      <c r="D30">
        <v>0.54751278067274334</v>
      </c>
      <c r="E30">
        <v>7.6579664402502856E-2</v>
      </c>
      <c r="F30">
        <v>0.23292097372284876</v>
      </c>
      <c r="G30">
        <v>0.13958287860622443</v>
      </c>
      <c r="H30">
        <v>5.0063160108007584E-2</v>
      </c>
    </row>
    <row r="55" spans="4:9" x14ac:dyDescent="0.25">
      <c r="D55" s="1"/>
      <c r="E55" s="1"/>
      <c r="F55" s="1"/>
      <c r="G55" s="1"/>
      <c r="H55" s="1"/>
      <c r="I55" s="1"/>
    </row>
    <row r="56" spans="4:9" x14ac:dyDescent="0.25">
      <c r="D56" s="1"/>
      <c r="E56" s="1"/>
      <c r="F56" s="1"/>
      <c r="G56" s="1"/>
      <c r="H56" s="1"/>
      <c r="I56" s="1"/>
    </row>
    <row r="57" spans="4:9" x14ac:dyDescent="0.25">
      <c r="D57" s="1"/>
      <c r="E57" s="1"/>
      <c r="F57" s="1"/>
      <c r="G57" s="1"/>
      <c r="H57" s="1"/>
      <c r="I57" s="1"/>
    </row>
    <row r="58" spans="4:9" x14ac:dyDescent="0.25">
      <c r="D58" s="1"/>
      <c r="E58" s="1"/>
      <c r="F58" s="1"/>
      <c r="G58" s="1"/>
      <c r="H58" s="1"/>
    </row>
    <row r="59" spans="4:9" x14ac:dyDescent="0.25">
      <c r="D59" s="1"/>
      <c r="E59" s="1"/>
      <c r="F59" s="1"/>
      <c r="G59" s="1"/>
      <c r="H59" s="1"/>
      <c r="I59" s="1"/>
    </row>
  </sheetData>
  <conditionalFormatting sqref="R3:R26">
    <cfRule type="cellIs" dxfId="7" priority="5" operator="lessThan">
      <formula>$R$28</formula>
    </cfRule>
  </conditionalFormatting>
  <conditionalFormatting sqref="S3:S26">
    <cfRule type="cellIs" dxfId="6" priority="4" operator="lessThan">
      <formula>$S$28</formula>
    </cfRule>
  </conditionalFormatting>
  <conditionalFormatting sqref="T3:T26">
    <cfRule type="cellIs" dxfId="5" priority="3" operator="lessThan">
      <formula>0.0764</formula>
    </cfRule>
  </conditionalFormatting>
  <conditionalFormatting sqref="V3:V26">
    <cfRule type="cellIs" dxfId="4" priority="2" operator="lessThan">
      <formula>$V$28</formula>
    </cfRule>
  </conditionalFormatting>
  <conditionalFormatting sqref="W3:W26">
    <cfRule type="cellIs" dxfId="3" priority="1" operator="lessThan">
      <formula>$W$28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N31"/>
  <sheetViews>
    <sheetView zoomScale="90" zoomScaleNormal="90" workbookViewId="0">
      <selection activeCell="D18" sqref="D18"/>
    </sheetView>
  </sheetViews>
  <sheetFormatPr defaultRowHeight="15" x14ac:dyDescent="0.25"/>
  <cols>
    <col min="1" max="1" width="10.42578125" customWidth="1"/>
    <col min="2" max="2" width="3.85546875" style="7" customWidth="1"/>
    <col min="3" max="3" width="13.140625" bestFit="1" customWidth="1"/>
    <col min="4" max="14" width="11.28515625" customWidth="1"/>
  </cols>
  <sheetData>
    <row r="3" spans="2:14" ht="15" customHeight="1" x14ac:dyDescent="0.25">
      <c r="B3" s="14" t="s">
        <v>65</v>
      </c>
      <c r="C3" s="15"/>
      <c r="D3" s="11" t="s">
        <v>63</v>
      </c>
      <c r="E3" s="11"/>
      <c r="F3" s="11"/>
      <c r="G3" s="11"/>
      <c r="H3" s="11"/>
      <c r="I3" s="11" t="s">
        <v>64</v>
      </c>
      <c r="J3" s="11"/>
      <c r="K3" s="11"/>
      <c r="L3" s="11"/>
      <c r="M3" s="11"/>
      <c r="N3" s="11"/>
    </row>
    <row r="4" spans="2:14" x14ac:dyDescent="0.25">
      <c r="B4" s="16"/>
      <c r="C4" s="17"/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  <c r="J4" s="2" t="s">
        <v>8</v>
      </c>
      <c r="K4" s="2" t="s">
        <v>15</v>
      </c>
      <c r="L4" s="2" t="s">
        <v>16</v>
      </c>
      <c r="M4" s="2" t="s">
        <v>17</v>
      </c>
      <c r="N4" s="2" t="s">
        <v>18</v>
      </c>
    </row>
    <row r="5" spans="2:14" x14ac:dyDescent="0.25">
      <c r="B5" s="12" t="s">
        <v>72</v>
      </c>
      <c r="C5" s="6" t="s">
        <v>74</v>
      </c>
      <c r="D5" s="4">
        <v>21.859999999999996</v>
      </c>
      <c r="E5" s="5" t="s">
        <v>66</v>
      </c>
      <c r="F5" s="4">
        <v>19.11</v>
      </c>
      <c r="G5" s="4">
        <v>6.29</v>
      </c>
      <c r="H5" s="4">
        <v>18.47</v>
      </c>
      <c r="I5" s="5" t="s">
        <v>69</v>
      </c>
      <c r="J5" s="21" t="s">
        <v>89</v>
      </c>
      <c r="K5" s="6">
        <v>13.29</v>
      </c>
      <c r="L5" s="5" t="s">
        <v>70</v>
      </c>
      <c r="M5" s="21" t="s">
        <v>90</v>
      </c>
      <c r="N5" s="6">
        <v>8.8800000000000008</v>
      </c>
    </row>
    <row r="6" spans="2:14" x14ac:dyDescent="0.25">
      <c r="B6" s="12"/>
      <c r="C6" s="6" t="s">
        <v>75</v>
      </c>
      <c r="D6" s="4">
        <v>16.629999999999995</v>
      </c>
      <c r="E6" s="5" t="s">
        <v>66</v>
      </c>
      <c r="F6" s="5" t="s">
        <v>67</v>
      </c>
      <c r="G6" s="5" t="s">
        <v>68</v>
      </c>
      <c r="H6" s="5" t="s">
        <v>90</v>
      </c>
      <c r="I6" s="5" t="s">
        <v>69</v>
      </c>
      <c r="J6" s="21" t="s">
        <v>89</v>
      </c>
      <c r="K6" s="5" t="s">
        <v>67</v>
      </c>
      <c r="L6" s="5" t="s">
        <v>70</v>
      </c>
      <c r="M6" s="6">
        <v>15.880000000000003</v>
      </c>
      <c r="N6" s="6">
        <v>6.5100000000000007</v>
      </c>
    </row>
    <row r="7" spans="2:14" x14ac:dyDescent="0.25">
      <c r="B7" s="12"/>
      <c r="C7" s="6" t="s">
        <v>76</v>
      </c>
      <c r="D7" s="4">
        <v>16.249999999999993</v>
      </c>
      <c r="E7" s="5" t="s">
        <v>66</v>
      </c>
      <c r="F7" s="5" t="s">
        <v>67</v>
      </c>
      <c r="G7" s="5" t="s">
        <v>68</v>
      </c>
      <c r="H7" s="5" t="s">
        <v>90</v>
      </c>
      <c r="I7" s="5" t="s">
        <v>69</v>
      </c>
      <c r="J7" s="21" t="s">
        <v>89</v>
      </c>
      <c r="K7" s="5" t="s">
        <v>67</v>
      </c>
      <c r="L7" s="5" t="s">
        <v>70</v>
      </c>
      <c r="M7" s="21" t="s">
        <v>90</v>
      </c>
      <c r="N7" s="6">
        <v>14.84</v>
      </c>
    </row>
    <row r="8" spans="2:14" x14ac:dyDescent="0.25">
      <c r="B8" s="12"/>
      <c r="C8" s="6" t="s">
        <v>77</v>
      </c>
      <c r="D8" s="4">
        <v>27.389999999999997</v>
      </c>
      <c r="E8" s="5" t="s">
        <v>66</v>
      </c>
      <c r="F8" s="4">
        <v>8.64</v>
      </c>
      <c r="G8" s="4">
        <v>5.1899999999999995</v>
      </c>
      <c r="H8" s="4">
        <v>15.280000000000001</v>
      </c>
      <c r="I8" s="5" t="s">
        <v>69</v>
      </c>
      <c r="J8" s="21" t="s">
        <v>89</v>
      </c>
      <c r="K8" s="5" t="s">
        <v>67</v>
      </c>
      <c r="L8" s="5" t="s">
        <v>70</v>
      </c>
      <c r="M8" s="21" t="s">
        <v>90</v>
      </c>
      <c r="N8" s="6">
        <v>6.7</v>
      </c>
    </row>
    <row r="9" spans="2:14" x14ac:dyDescent="0.25">
      <c r="B9" s="12"/>
      <c r="C9" s="6" t="s">
        <v>78</v>
      </c>
      <c r="D9" s="4">
        <v>46.15</v>
      </c>
      <c r="E9" s="5" t="s">
        <v>66</v>
      </c>
      <c r="F9" s="5" t="s">
        <v>67</v>
      </c>
      <c r="G9" s="4">
        <v>11.5</v>
      </c>
      <c r="H9" s="4">
        <v>21</v>
      </c>
      <c r="I9" s="5" t="s">
        <v>69</v>
      </c>
      <c r="J9" s="21" t="s">
        <v>89</v>
      </c>
      <c r="K9" s="5" t="s">
        <v>67</v>
      </c>
      <c r="L9" s="5" t="s">
        <v>70</v>
      </c>
      <c r="M9" s="6">
        <v>42.190000000000005</v>
      </c>
      <c r="N9" s="6">
        <v>16.509999999999998</v>
      </c>
    </row>
    <row r="10" spans="2:14" x14ac:dyDescent="0.25">
      <c r="B10" s="12"/>
      <c r="C10" s="6" t="s">
        <v>79</v>
      </c>
      <c r="D10" s="4">
        <v>109.35000000000001</v>
      </c>
      <c r="E10" s="5" t="s">
        <v>66</v>
      </c>
      <c r="F10" s="4">
        <v>21.81</v>
      </c>
      <c r="G10" s="4">
        <v>42.89</v>
      </c>
      <c r="H10" s="4">
        <v>137.5</v>
      </c>
      <c r="I10" s="5" t="s">
        <v>69</v>
      </c>
      <c r="J10" s="6">
        <v>137.72</v>
      </c>
      <c r="K10" s="5" t="s">
        <v>67</v>
      </c>
      <c r="L10" s="5" t="s">
        <v>70</v>
      </c>
      <c r="M10" s="6">
        <v>63.62</v>
      </c>
      <c r="N10" s="6">
        <v>241.2</v>
      </c>
    </row>
    <row r="11" spans="2:14" x14ac:dyDescent="0.25">
      <c r="B11" s="12"/>
      <c r="C11" s="6" t="s">
        <v>80</v>
      </c>
      <c r="D11" s="4">
        <v>45.89</v>
      </c>
      <c r="E11" s="5" t="s">
        <v>66</v>
      </c>
      <c r="F11" s="5" t="s">
        <v>67</v>
      </c>
      <c r="G11" s="4">
        <v>8.7099999999999991</v>
      </c>
      <c r="H11" s="4">
        <v>24.04</v>
      </c>
      <c r="I11" s="5" t="s">
        <v>69</v>
      </c>
      <c r="J11" s="6">
        <v>82.990000000000009</v>
      </c>
      <c r="K11" s="5" t="s">
        <v>67</v>
      </c>
      <c r="L11" s="5" t="s">
        <v>70</v>
      </c>
      <c r="M11" s="6">
        <v>32.610000000000007</v>
      </c>
      <c r="N11" s="6">
        <v>46.760000000000005</v>
      </c>
    </row>
    <row r="12" spans="2:14" x14ac:dyDescent="0.25">
      <c r="B12" s="12"/>
      <c r="C12" s="6" t="s">
        <v>81</v>
      </c>
      <c r="D12" s="4">
        <v>33.579999999999991</v>
      </c>
      <c r="E12" s="5" t="s">
        <v>66</v>
      </c>
      <c r="F12" s="5" t="s">
        <v>67</v>
      </c>
      <c r="G12" s="4">
        <v>7.77</v>
      </c>
      <c r="H12" s="4">
        <v>17.66</v>
      </c>
      <c r="I12" s="5" t="s">
        <v>69</v>
      </c>
      <c r="J12" s="6">
        <v>90.089999999999975</v>
      </c>
      <c r="K12" s="5" t="s">
        <v>67</v>
      </c>
      <c r="L12" s="5" t="s">
        <v>70</v>
      </c>
      <c r="M12" s="6">
        <v>23.950000000000003</v>
      </c>
      <c r="N12" s="6">
        <v>64.55</v>
      </c>
    </row>
    <row r="13" spans="2:14" x14ac:dyDescent="0.25">
      <c r="B13" s="12"/>
      <c r="C13" s="6" t="s">
        <v>82</v>
      </c>
      <c r="D13" s="4">
        <v>64.149999999999991</v>
      </c>
      <c r="E13" s="5" t="s">
        <v>66</v>
      </c>
      <c r="F13" s="5" t="s">
        <v>67</v>
      </c>
      <c r="G13" s="4">
        <v>16.03</v>
      </c>
      <c r="H13" s="4">
        <v>26.810000000000002</v>
      </c>
      <c r="I13" s="5" t="s">
        <v>69</v>
      </c>
      <c r="J13" s="6">
        <v>143.85999999999999</v>
      </c>
      <c r="K13" s="5" t="s">
        <v>67</v>
      </c>
      <c r="L13" s="6">
        <v>0.42</v>
      </c>
      <c r="M13" s="6">
        <v>51.240000000000009</v>
      </c>
      <c r="N13" s="6">
        <v>174.37</v>
      </c>
    </row>
    <row r="14" spans="2:14" x14ac:dyDescent="0.25">
      <c r="B14" s="12"/>
      <c r="C14" s="6" t="s">
        <v>83</v>
      </c>
      <c r="D14" s="4">
        <v>20.790000000000003</v>
      </c>
      <c r="E14" s="5" t="s">
        <v>66</v>
      </c>
      <c r="F14" s="5" t="s">
        <v>67</v>
      </c>
      <c r="G14" s="4">
        <v>7.2299999999999986</v>
      </c>
      <c r="H14" s="5" t="s">
        <v>90</v>
      </c>
      <c r="I14" s="5" t="s">
        <v>69</v>
      </c>
      <c r="J14" s="21" t="s">
        <v>89</v>
      </c>
      <c r="K14" s="5" t="s">
        <v>67</v>
      </c>
      <c r="L14" s="5" t="s">
        <v>70</v>
      </c>
      <c r="M14" s="21" t="s">
        <v>90</v>
      </c>
      <c r="N14" s="21" t="s">
        <v>71</v>
      </c>
    </row>
    <row r="15" spans="2:14" x14ac:dyDescent="0.25">
      <c r="B15" s="12"/>
      <c r="C15" s="6" t="s">
        <v>84</v>
      </c>
      <c r="D15" s="4">
        <v>65.610000000000014</v>
      </c>
      <c r="E15" s="5" t="s">
        <v>66</v>
      </c>
      <c r="F15" s="5" t="s">
        <v>67</v>
      </c>
      <c r="G15" s="4">
        <v>30.39</v>
      </c>
      <c r="H15" s="4">
        <v>24.610000000000003</v>
      </c>
      <c r="I15" s="5" t="s">
        <v>69</v>
      </c>
      <c r="J15" s="6">
        <v>161.27000000000001</v>
      </c>
      <c r="K15" s="5" t="s">
        <v>67</v>
      </c>
      <c r="L15" s="5" t="s">
        <v>70</v>
      </c>
      <c r="M15" s="6">
        <v>67.73</v>
      </c>
      <c r="N15" s="6">
        <v>171.11</v>
      </c>
    </row>
    <row r="16" spans="2:14" x14ac:dyDescent="0.25">
      <c r="B16" s="12"/>
      <c r="C16" s="6" t="s">
        <v>85</v>
      </c>
      <c r="D16" s="4">
        <v>20.779999999999994</v>
      </c>
      <c r="E16" s="5" t="s">
        <v>66</v>
      </c>
      <c r="F16" s="5" t="s">
        <v>67</v>
      </c>
      <c r="G16" s="5" t="s">
        <v>68</v>
      </c>
      <c r="H16" s="5" t="s">
        <v>90</v>
      </c>
      <c r="I16" s="5" t="s">
        <v>69</v>
      </c>
      <c r="J16" s="21" t="s">
        <v>89</v>
      </c>
      <c r="K16" s="5" t="s">
        <v>67</v>
      </c>
      <c r="L16" s="5" t="s">
        <v>70</v>
      </c>
      <c r="M16" s="6">
        <v>31.15</v>
      </c>
      <c r="N16" s="6">
        <v>11.52</v>
      </c>
    </row>
    <row r="17" spans="2:14" s="10" customFormat="1" x14ac:dyDescent="0.25">
      <c r="B17" s="8"/>
      <c r="C17" s="9" t="s">
        <v>45</v>
      </c>
      <c r="D17" s="4">
        <f>'Cations Raw'!D30</f>
        <v>0.45190000000000002</v>
      </c>
      <c r="E17" s="5" t="s">
        <v>66</v>
      </c>
      <c r="F17" s="5" t="s">
        <v>67</v>
      </c>
      <c r="G17" s="5" t="s">
        <v>68</v>
      </c>
      <c r="H17" s="4">
        <f>'Cations Raw'!H30</f>
        <v>0.224</v>
      </c>
      <c r="I17" s="5" t="s">
        <v>69</v>
      </c>
      <c r="J17" s="4">
        <f>'Anions Raw'!E30</f>
        <v>1.6123000000000001</v>
      </c>
      <c r="K17" s="5" t="s">
        <v>67</v>
      </c>
      <c r="L17" s="5" t="s">
        <v>70</v>
      </c>
      <c r="M17" s="4">
        <f>'Anions Raw'!H30</f>
        <v>0.2301</v>
      </c>
      <c r="N17" s="4" t="str">
        <f>'Anions Raw'!I30</f>
        <v>n.a.</v>
      </c>
    </row>
    <row r="18" spans="2:14" x14ac:dyDescent="0.25">
      <c r="B18" s="13" t="s">
        <v>73</v>
      </c>
      <c r="C18" s="6" t="s">
        <v>74</v>
      </c>
      <c r="D18" s="4">
        <v>15.215</v>
      </c>
      <c r="E18" s="5" t="s">
        <v>66</v>
      </c>
      <c r="F18" s="4">
        <v>2.5730000000000004</v>
      </c>
      <c r="G18" s="4">
        <v>2.4389999999999996</v>
      </c>
      <c r="H18" s="4">
        <v>5.1020000000000003</v>
      </c>
      <c r="I18" s="5" t="s">
        <v>69</v>
      </c>
      <c r="J18" s="4">
        <v>17.518999999999998</v>
      </c>
      <c r="K18" s="5" t="s">
        <v>67</v>
      </c>
      <c r="L18" s="5" t="s">
        <v>70</v>
      </c>
      <c r="M18" s="4">
        <v>5.8789999999999996</v>
      </c>
      <c r="N18" s="4">
        <v>3.0230000000000001</v>
      </c>
    </row>
    <row r="19" spans="2:14" x14ac:dyDescent="0.25">
      <c r="B19" s="13"/>
      <c r="C19" s="6" t="s">
        <v>75</v>
      </c>
      <c r="D19" s="4">
        <v>13.144</v>
      </c>
      <c r="E19" s="5" t="s">
        <v>66</v>
      </c>
      <c r="F19" s="4">
        <v>2.2450000000000001</v>
      </c>
      <c r="G19" s="4">
        <v>1.9899999999999998</v>
      </c>
      <c r="H19" s="4">
        <v>3.2810000000000006</v>
      </c>
      <c r="I19" s="5" t="s">
        <v>69</v>
      </c>
      <c r="J19" s="4">
        <v>18.363</v>
      </c>
      <c r="K19" s="5" t="s">
        <v>67</v>
      </c>
      <c r="L19" s="5" t="s">
        <v>70</v>
      </c>
      <c r="M19" s="4">
        <v>4.4810000000000008</v>
      </c>
      <c r="N19" s="4">
        <v>3.6309999999999998</v>
      </c>
    </row>
    <row r="20" spans="2:14" x14ac:dyDescent="0.25">
      <c r="B20" s="13"/>
      <c r="C20" s="6" t="s">
        <v>76</v>
      </c>
      <c r="D20" s="4">
        <v>11.846</v>
      </c>
      <c r="E20" s="5" t="s">
        <v>66</v>
      </c>
      <c r="F20" s="4">
        <v>1.7030000000000001</v>
      </c>
      <c r="G20" s="4">
        <v>1.734</v>
      </c>
      <c r="H20" s="4">
        <v>2.7519999999999998</v>
      </c>
      <c r="I20" s="5" t="s">
        <v>69</v>
      </c>
      <c r="J20" s="4">
        <v>10.780999999999999</v>
      </c>
      <c r="K20" s="5" t="s">
        <v>67</v>
      </c>
      <c r="L20" s="5" t="s">
        <v>70</v>
      </c>
      <c r="M20" s="4">
        <v>3.133</v>
      </c>
      <c r="N20" s="4">
        <v>1.121</v>
      </c>
    </row>
    <row r="21" spans="2:14" x14ac:dyDescent="0.25">
      <c r="B21" s="13"/>
      <c r="C21" s="6" t="s">
        <v>77</v>
      </c>
      <c r="D21" s="4">
        <v>33.106000000000002</v>
      </c>
      <c r="E21" s="4">
        <v>1.248</v>
      </c>
      <c r="F21" s="4">
        <v>11.898</v>
      </c>
      <c r="G21" s="4">
        <v>9.1639999999999997</v>
      </c>
      <c r="H21" s="4">
        <v>24.160999999999998</v>
      </c>
      <c r="I21" s="5" t="s">
        <v>69</v>
      </c>
      <c r="J21" s="4">
        <v>21.946000000000005</v>
      </c>
      <c r="K21" s="5" t="s">
        <v>67</v>
      </c>
      <c r="L21" s="5" t="s">
        <v>70</v>
      </c>
      <c r="M21" s="4">
        <v>10.184999999999999</v>
      </c>
      <c r="N21" s="4">
        <v>37.594999999999999</v>
      </c>
    </row>
    <row r="22" spans="2:14" x14ac:dyDescent="0.25">
      <c r="B22" s="13"/>
      <c r="C22" s="6" t="s">
        <v>78</v>
      </c>
      <c r="D22" s="4">
        <v>40.279999999999994</v>
      </c>
      <c r="E22" s="5" t="s">
        <v>66</v>
      </c>
      <c r="F22" s="4">
        <v>7.4359999999999999</v>
      </c>
      <c r="G22" s="4">
        <v>15.696000000000002</v>
      </c>
      <c r="H22" s="4">
        <v>18.806000000000001</v>
      </c>
      <c r="I22" s="5" t="s">
        <v>69</v>
      </c>
      <c r="J22" s="4">
        <v>20.785999999999998</v>
      </c>
      <c r="K22" s="5" t="s">
        <v>67</v>
      </c>
      <c r="L22" s="5" t="s">
        <v>70</v>
      </c>
      <c r="M22" s="4">
        <v>8.1879999999999988</v>
      </c>
      <c r="N22" s="4">
        <v>38.584000000000003</v>
      </c>
    </row>
    <row r="23" spans="2:14" x14ac:dyDescent="0.25">
      <c r="B23" s="13"/>
      <c r="C23" s="6" t="s">
        <v>79</v>
      </c>
      <c r="D23" s="4">
        <v>92.036000000000001</v>
      </c>
      <c r="E23" s="4">
        <v>6.2619999999999996</v>
      </c>
      <c r="F23" s="4">
        <v>22.402999999999999</v>
      </c>
      <c r="G23" s="4">
        <v>45.966999999999999</v>
      </c>
      <c r="H23" s="4">
        <v>124.39099999999999</v>
      </c>
      <c r="I23" s="4">
        <v>2.9159999999999995</v>
      </c>
      <c r="J23" s="4">
        <v>24.402999999999999</v>
      </c>
      <c r="K23" s="5" t="s">
        <v>67</v>
      </c>
      <c r="L23" s="5" t="s">
        <v>70</v>
      </c>
      <c r="M23" s="4">
        <v>12.391000000000002</v>
      </c>
      <c r="N23" s="4">
        <v>641.16499999999996</v>
      </c>
    </row>
    <row r="24" spans="2:14" x14ac:dyDescent="0.25">
      <c r="B24" s="13"/>
      <c r="C24" s="6" t="s">
        <v>80</v>
      </c>
      <c r="D24" s="4">
        <v>42.722999999999999</v>
      </c>
      <c r="E24" s="4">
        <v>2.7360000000000002</v>
      </c>
      <c r="F24" s="4">
        <v>7.6740000000000013</v>
      </c>
      <c r="G24" s="4">
        <v>13.933999999999999</v>
      </c>
      <c r="H24" s="4">
        <v>29.276</v>
      </c>
      <c r="I24" s="5" t="s">
        <v>69</v>
      </c>
      <c r="J24" s="4">
        <v>14.206000000000001</v>
      </c>
      <c r="K24" s="5" t="s">
        <v>67</v>
      </c>
      <c r="L24" s="5" t="s">
        <v>70</v>
      </c>
      <c r="M24" s="4">
        <v>11.366</v>
      </c>
      <c r="N24" s="4">
        <v>449.24100000000004</v>
      </c>
    </row>
    <row r="25" spans="2:14" x14ac:dyDescent="0.25">
      <c r="B25" s="13"/>
      <c r="C25" s="6" t="s">
        <v>81</v>
      </c>
      <c r="D25" s="4">
        <v>19.608000000000001</v>
      </c>
      <c r="E25" s="5" t="s">
        <v>66</v>
      </c>
      <c r="F25" s="4">
        <v>2.3609999999999998</v>
      </c>
      <c r="G25" s="4">
        <v>10.492000000000001</v>
      </c>
      <c r="H25" s="4">
        <v>7.9499999999999993</v>
      </c>
      <c r="I25" s="5" t="s">
        <v>69</v>
      </c>
      <c r="J25" s="4">
        <v>14.957000000000001</v>
      </c>
      <c r="K25" s="5" t="s">
        <v>67</v>
      </c>
      <c r="L25" s="5" t="s">
        <v>70</v>
      </c>
      <c r="M25" s="4">
        <v>10.016999999999999</v>
      </c>
      <c r="N25" s="4">
        <v>529.99599999999998</v>
      </c>
    </row>
    <row r="26" spans="2:14" x14ac:dyDescent="0.25">
      <c r="B26" s="13"/>
      <c r="C26" s="6" t="s">
        <v>82</v>
      </c>
      <c r="D26" s="4">
        <v>41.482999999999997</v>
      </c>
      <c r="E26" s="4">
        <v>4.742</v>
      </c>
      <c r="F26" s="4">
        <v>6.503000000000001</v>
      </c>
      <c r="G26" s="4">
        <v>18.777999999999999</v>
      </c>
      <c r="H26" s="4">
        <v>19.099999999999998</v>
      </c>
      <c r="I26" s="5" t="s">
        <v>69</v>
      </c>
      <c r="J26" s="4">
        <v>21.990999999999996</v>
      </c>
      <c r="K26" s="5" t="s">
        <v>67</v>
      </c>
      <c r="L26" s="5" t="s">
        <v>70</v>
      </c>
      <c r="M26" s="4">
        <v>12.466999999999999</v>
      </c>
      <c r="N26" s="4">
        <v>599.14800000000002</v>
      </c>
    </row>
    <row r="27" spans="2:14" x14ac:dyDescent="0.25">
      <c r="B27" s="13"/>
      <c r="C27" s="6" t="s">
        <v>83</v>
      </c>
      <c r="D27" s="4">
        <v>16.885000000000002</v>
      </c>
      <c r="E27" s="5" t="s">
        <v>66</v>
      </c>
      <c r="F27" s="4">
        <v>2.383</v>
      </c>
      <c r="G27" s="4">
        <v>10.656000000000001</v>
      </c>
      <c r="H27" s="4">
        <v>5.5430000000000001</v>
      </c>
      <c r="I27" s="5" t="s">
        <v>69</v>
      </c>
      <c r="J27" s="4">
        <v>22.179000000000002</v>
      </c>
      <c r="K27" s="5" t="s">
        <v>67</v>
      </c>
      <c r="L27" s="5" t="s">
        <v>70</v>
      </c>
      <c r="M27" s="4">
        <v>9.9649999999999999</v>
      </c>
      <c r="N27" s="4">
        <v>42.222999999999999</v>
      </c>
    </row>
    <row r="28" spans="2:14" x14ac:dyDescent="0.25">
      <c r="B28" s="13"/>
      <c r="C28" s="6" t="s">
        <v>84</v>
      </c>
      <c r="D28" s="4">
        <v>66.665999999999997</v>
      </c>
      <c r="E28" s="4">
        <v>6.7209999999999992</v>
      </c>
      <c r="F28" s="4">
        <v>9.2260000000000009</v>
      </c>
      <c r="G28" s="4">
        <v>42.552999999999997</v>
      </c>
      <c r="H28" s="4">
        <v>29.145</v>
      </c>
      <c r="I28" s="5" t="s">
        <v>69</v>
      </c>
      <c r="J28" s="4">
        <v>30.206999999999997</v>
      </c>
      <c r="K28" s="5" t="s">
        <v>67</v>
      </c>
      <c r="L28" s="5" t="s">
        <v>70</v>
      </c>
      <c r="M28" s="4">
        <v>12.917000000000002</v>
      </c>
      <c r="N28" s="4">
        <v>727.15100000000007</v>
      </c>
    </row>
    <row r="29" spans="2:14" x14ac:dyDescent="0.25">
      <c r="B29" s="13"/>
      <c r="C29" s="6" t="s">
        <v>85</v>
      </c>
      <c r="D29" s="4">
        <v>16.529</v>
      </c>
      <c r="E29" s="5" t="s">
        <v>66</v>
      </c>
      <c r="F29" s="4">
        <v>2.0489999999999999</v>
      </c>
      <c r="G29" s="4">
        <v>3.7210000000000005</v>
      </c>
      <c r="H29" s="4">
        <v>3.4299999999999997</v>
      </c>
      <c r="I29" s="5" t="s">
        <v>69</v>
      </c>
      <c r="J29" s="4">
        <v>19.510999999999999</v>
      </c>
      <c r="K29" s="5" t="s">
        <v>67</v>
      </c>
      <c r="L29" s="5" t="s">
        <v>70</v>
      </c>
      <c r="M29" s="4">
        <v>6.3160000000000007</v>
      </c>
      <c r="N29" s="4">
        <v>3.9240000000000004</v>
      </c>
    </row>
    <row r="31" spans="2:14" x14ac:dyDescent="0.25">
      <c r="C31" s="22" t="s">
        <v>62</v>
      </c>
      <c r="D31" s="1">
        <v>8.0185908986554616E-2</v>
      </c>
      <c r="E31" s="1">
        <v>0.11943033534240792</v>
      </c>
      <c r="F31" s="1">
        <v>7.9125248814774909E-2</v>
      </c>
      <c r="G31" s="1">
        <v>3.2031937187750603E-2</v>
      </c>
      <c r="H31" s="1">
        <v>0.14297699115591972</v>
      </c>
      <c r="I31" s="1">
        <v>0.22443569234861019</v>
      </c>
      <c r="J31" s="1">
        <v>0.54751278067274334</v>
      </c>
      <c r="K31" s="1">
        <v>7.6579664402502856E-2</v>
      </c>
      <c r="L31" s="1">
        <v>0.23292097372284876</v>
      </c>
      <c r="M31" s="1">
        <v>0.13958287860622443</v>
      </c>
      <c r="N31" s="1">
        <v>5.0063160108007584E-2</v>
      </c>
    </row>
  </sheetData>
  <mergeCells count="5">
    <mergeCell ref="D3:H3"/>
    <mergeCell ref="I3:N3"/>
    <mergeCell ref="B5:B16"/>
    <mergeCell ref="B18:B29"/>
    <mergeCell ref="B3:C4"/>
  </mergeCells>
  <conditionalFormatting sqref="D5:D29">
    <cfRule type="cellIs" dxfId="17" priority="13" operator="lessThan">
      <formula>$D$31</formula>
    </cfRule>
  </conditionalFormatting>
  <conditionalFormatting sqref="E5:E29">
    <cfRule type="cellIs" dxfId="16" priority="12" operator="lessThan">
      <formula>$E$31</formula>
    </cfRule>
  </conditionalFormatting>
  <conditionalFormatting sqref="F5:F29">
    <cfRule type="cellIs" dxfId="15" priority="11" operator="lessThan">
      <formula>$F$31</formula>
    </cfRule>
  </conditionalFormatting>
  <conditionalFormatting sqref="G5:G29">
    <cfRule type="cellIs" dxfId="14" priority="10" operator="lessThan">
      <formula>$G$31</formula>
    </cfRule>
  </conditionalFormatting>
  <conditionalFormatting sqref="H5:H29">
    <cfRule type="cellIs" dxfId="13" priority="9" operator="lessThan">
      <formula>$H$31</formula>
    </cfRule>
  </conditionalFormatting>
  <conditionalFormatting sqref="I17:I29">
    <cfRule type="cellIs" dxfId="12" priority="8" operator="lessThan">
      <formula>$I$31</formula>
    </cfRule>
  </conditionalFormatting>
  <conditionalFormatting sqref="J17:J29">
    <cfRule type="cellIs" dxfId="11" priority="7" operator="lessThan">
      <formula>$J$31</formula>
    </cfRule>
  </conditionalFormatting>
  <conditionalFormatting sqref="K17:K29">
    <cfRule type="cellIs" dxfId="10" priority="6" operator="lessThan">
      <formula>$K$31</formula>
    </cfRule>
  </conditionalFormatting>
  <conditionalFormatting sqref="M17:M29">
    <cfRule type="cellIs" dxfId="9" priority="5" operator="lessThan">
      <formula>$M$31</formula>
    </cfRule>
  </conditionalFormatting>
  <conditionalFormatting sqref="N17:N29">
    <cfRule type="cellIs" dxfId="8" priority="4" operator="lessThan">
      <formula>$N$31</formula>
    </cfRule>
  </conditionalFormatting>
  <conditionalFormatting sqref="I5:I16">
    <cfRule type="cellIs" dxfId="2" priority="3" operator="lessThan">
      <formula>$I$31</formula>
    </cfRule>
  </conditionalFormatting>
  <conditionalFormatting sqref="K6">
    <cfRule type="cellIs" dxfId="1" priority="2" operator="lessThan">
      <formula>$K$31</formula>
    </cfRule>
  </conditionalFormatting>
  <conditionalFormatting sqref="K7:K16">
    <cfRule type="cellIs" dxfId="0" priority="1" operator="lessThan">
      <formula>$K$31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Cations Raw</vt:lpstr>
      <vt:lpstr>Cations working</vt:lpstr>
      <vt:lpstr>Anions Raw</vt:lpstr>
      <vt:lpstr>Anions Working</vt:lpstr>
      <vt:lpstr>Summary</vt:lpstr>
    </vt:vector>
  </TitlesOfParts>
  <Company>The open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Science-ICUser</dc:creator>
  <cp:lastModifiedBy>Nisha.Panchal</cp:lastModifiedBy>
  <dcterms:created xsi:type="dcterms:W3CDTF">2019-12-11T12:26:42Z</dcterms:created>
  <dcterms:modified xsi:type="dcterms:W3CDTF">2019-12-12T14:59:57Z</dcterms:modified>
</cp:coreProperties>
</file>