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vincentrennie/Downloads/"/>
    </mc:Choice>
  </mc:AlternateContent>
  <bookViews>
    <workbookView xWindow="0" yWindow="0" windowWidth="22660" windowHeight="21000" activeTab="5"/>
  </bookViews>
  <sheets>
    <sheet name="Sheet1" sheetId="1" r:id="rId1"/>
    <sheet name="Sheet2" sheetId="2" r:id="rId2"/>
    <sheet name="Working" sheetId="4" r:id="rId3"/>
    <sheet name="Normalized" sheetId="7" r:id="rId4"/>
    <sheet name="Domain_Level" sheetId="9" r:id="rId5"/>
    <sheet name="Phylum_Level" sheetId="10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5" i="10" l="1"/>
  <c r="AG6" i="10"/>
  <c r="AG7" i="10"/>
  <c r="AG8" i="10"/>
  <c r="AG9" i="10"/>
  <c r="AG10" i="10"/>
  <c r="AG2" i="10"/>
  <c r="AG3" i="10"/>
  <c r="AG4" i="10"/>
  <c r="S3" i="7"/>
  <c r="S4" i="7"/>
  <c r="S5" i="7"/>
  <c r="S6" i="7"/>
  <c r="S7" i="7"/>
  <c r="S8" i="7"/>
  <c r="S9" i="7"/>
  <c r="S10" i="7"/>
  <c r="S11" i="7"/>
  <c r="S12" i="7"/>
  <c r="S2" i="7"/>
  <c r="T3" i="7"/>
  <c r="T4" i="7"/>
  <c r="T5" i="7"/>
  <c r="T6" i="7"/>
  <c r="T7" i="7"/>
  <c r="T8" i="7"/>
  <c r="T9" i="7"/>
  <c r="T10" i="7"/>
  <c r="T11" i="7"/>
  <c r="T12" i="7"/>
  <c r="T2" i="7"/>
  <c r="J3" i="7"/>
  <c r="K3" i="7"/>
  <c r="L3" i="7"/>
  <c r="O3" i="7"/>
  <c r="J4" i="7"/>
  <c r="K4" i="7"/>
  <c r="L4" i="7"/>
  <c r="O4" i="7"/>
  <c r="J5" i="7"/>
  <c r="K5" i="7"/>
  <c r="L5" i="7"/>
  <c r="O5" i="7"/>
  <c r="J6" i="7"/>
  <c r="K6" i="7"/>
  <c r="L6" i="7"/>
  <c r="O6" i="7"/>
  <c r="J7" i="7"/>
  <c r="K7" i="7"/>
  <c r="L7" i="7"/>
  <c r="O7" i="7"/>
  <c r="J8" i="7"/>
  <c r="K8" i="7"/>
  <c r="L8" i="7"/>
  <c r="O8" i="7"/>
  <c r="J9" i="7"/>
  <c r="K9" i="7"/>
  <c r="L9" i="7"/>
  <c r="O9" i="7"/>
  <c r="J10" i="7"/>
  <c r="K10" i="7"/>
  <c r="L10" i="7"/>
  <c r="O10" i="7"/>
  <c r="J11" i="7"/>
  <c r="K11" i="7"/>
  <c r="L11" i="7"/>
  <c r="O11" i="7"/>
  <c r="J12" i="7"/>
  <c r="K12" i="7"/>
  <c r="L12" i="7"/>
  <c r="O12" i="7"/>
  <c r="J2" i="7"/>
  <c r="K2" i="7"/>
  <c r="L2" i="7"/>
  <c r="O2" i="7"/>
  <c r="I2" i="7"/>
  <c r="G3" i="7"/>
  <c r="H3" i="7"/>
  <c r="I3" i="7"/>
  <c r="N3" i="7"/>
  <c r="G4" i="7"/>
  <c r="H4" i="7"/>
  <c r="I4" i="7"/>
  <c r="N4" i="7"/>
  <c r="G5" i="7"/>
  <c r="H5" i="7"/>
  <c r="I5" i="7"/>
  <c r="N5" i="7"/>
  <c r="G6" i="7"/>
  <c r="H6" i="7"/>
  <c r="I6" i="7"/>
  <c r="N6" i="7"/>
  <c r="G7" i="7"/>
  <c r="H7" i="7"/>
  <c r="I7" i="7"/>
  <c r="N7" i="7"/>
  <c r="G8" i="7"/>
  <c r="H8" i="7"/>
  <c r="I8" i="7"/>
  <c r="N8" i="7"/>
  <c r="G9" i="7"/>
  <c r="H9" i="7"/>
  <c r="I9" i="7"/>
  <c r="N9" i="7"/>
  <c r="G10" i="7"/>
  <c r="H10" i="7"/>
  <c r="I10" i="7"/>
  <c r="N10" i="7"/>
  <c r="G11" i="7"/>
  <c r="H11" i="7"/>
  <c r="I11" i="7"/>
  <c r="N11" i="7"/>
  <c r="G12" i="7"/>
  <c r="H12" i="7"/>
  <c r="I12" i="7"/>
  <c r="N12" i="7"/>
  <c r="G2" i="7"/>
  <c r="H2" i="7"/>
  <c r="N2" i="7"/>
  <c r="D2" i="7"/>
  <c r="D3" i="7"/>
  <c r="E3" i="7"/>
  <c r="F3" i="7"/>
  <c r="M3" i="7"/>
  <c r="D4" i="7"/>
  <c r="E4" i="7"/>
  <c r="F4" i="7"/>
  <c r="M4" i="7"/>
  <c r="D5" i="7"/>
  <c r="E5" i="7"/>
  <c r="F5" i="7"/>
  <c r="M5" i="7"/>
  <c r="D6" i="7"/>
  <c r="E6" i="7"/>
  <c r="F6" i="7"/>
  <c r="M6" i="7"/>
  <c r="D7" i="7"/>
  <c r="E7" i="7"/>
  <c r="F7" i="7"/>
  <c r="M7" i="7"/>
  <c r="D8" i="7"/>
  <c r="E8" i="7"/>
  <c r="F8" i="7"/>
  <c r="M8" i="7"/>
  <c r="D9" i="7"/>
  <c r="E9" i="7"/>
  <c r="F9" i="7"/>
  <c r="M9" i="7"/>
  <c r="D10" i="7"/>
  <c r="E10" i="7"/>
  <c r="F10" i="7"/>
  <c r="M10" i="7"/>
  <c r="D11" i="7"/>
  <c r="E11" i="7"/>
  <c r="F11" i="7"/>
  <c r="M11" i="7"/>
  <c r="D12" i="7"/>
  <c r="E12" i="7"/>
  <c r="F12" i="7"/>
  <c r="M12" i="7"/>
  <c r="E2" i="7"/>
  <c r="F2" i="7"/>
  <c r="M2" i="7"/>
</calcChain>
</file>

<file path=xl/comments1.xml><?xml version="1.0" encoding="utf-8"?>
<comments xmlns="http://schemas.openxmlformats.org/spreadsheetml/2006/main">
  <authors>
    <author>Vincent.Rennie</author>
  </authors>
  <commentList>
    <comment ref="K1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Detection limit is high given the expected nitrogen concentration in river water is 0.25 ppm</t>
        </r>
      </text>
    </comment>
    <comment ref="H3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Enrichment of Mn2+, are there mangenese minerals in the sediment matrix @ Caldiera Velha?</t>
        </r>
      </text>
    </comment>
    <comment ref="F4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Iron content is higher but pH means that Fe3+ is insoluble so will not be measured</t>
        </r>
      </text>
    </comment>
    <comment ref="L5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CO2 infusion?</t>
        </r>
      </text>
    </comment>
    <comment ref="J7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Not zero just missing value</t>
        </r>
      </text>
    </comment>
    <comment ref="D8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Order of magnitude lower than the rest of the low pH env. in Furnas (different mineralogy)?
-&gt; check in the SEM</t>
        </r>
      </text>
    </comment>
    <comment ref="F9" authorId="0">
      <text>
        <r>
          <rPr>
            <b/>
            <sz val="10"/>
            <color indexed="81"/>
            <rFont val="Calibri"/>
          </rPr>
          <t>Vincent Rennie:</t>
        </r>
        <r>
          <rPr>
            <sz val="10"/>
            <color indexed="81"/>
            <rFont val="Calibri"/>
          </rPr>
          <t xml:space="preserve">
Oxidized iron dropping out of solution?</t>
        </r>
      </text>
    </comment>
    <comment ref="J9" authorId="0">
      <text>
        <r>
          <rPr>
            <b/>
            <sz val="10"/>
            <color indexed="81"/>
            <rFont val="Calibri"/>
          </rPr>
          <t>Vincent.Rennie:</t>
        </r>
        <r>
          <rPr>
            <sz val="10"/>
            <color indexed="81"/>
            <rFont val="Calibri"/>
          </rPr>
          <t xml:space="preserve">
Thats a lot of carbon, where is coming from?</t>
        </r>
      </text>
    </comment>
  </commentList>
</comments>
</file>

<file path=xl/sharedStrings.xml><?xml version="1.0" encoding="utf-8"?>
<sst xmlns="http://schemas.openxmlformats.org/spreadsheetml/2006/main" count="391" uniqueCount="103">
  <si>
    <t>Sample</t>
  </si>
  <si>
    <t>Ca</t>
  </si>
  <si>
    <t>Cd</t>
  </si>
  <si>
    <t>Co</t>
  </si>
  <si>
    <t>Cr</t>
  </si>
  <si>
    <t>Cu</t>
  </si>
  <si>
    <t>Fe</t>
  </si>
  <si>
    <t>K</t>
  </si>
  <si>
    <t>Mn</t>
  </si>
  <si>
    <t>Mo</t>
  </si>
  <si>
    <t>Na</t>
  </si>
  <si>
    <t>Ni</t>
  </si>
  <si>
    <t>Pb</t>
  </si>
  <si>
    <t>Se</t>
  </si>
  <si>
    <t>V</t>
  </si>
  <si>
    <t>W</t>
  </si>
  <si>
    <t>(mg(Ca)/kg)</t>
  </si>
  <si>
    <t>(mg(Cd)/kg)</t>
  </si>
  <si>
    <t>(mg(Co)/kg)</t>
  </si>
  <si>
    <t>(mg(Cr)/kg)</t>
  </si>
  <si>
    <t>(mg(Cu)/kg)</t>
  </si>
  <si>
    <t>(mg(Fe)/kg)</t>
  </si>
  <si>
    <t>(mg(K)/kg)</t>
  </si>
  <si>
    <t>(mg(Mn)/kg)</t>
  </si>
  <si>
    <t>(mg(Mo)/kg)</t>
  </si>
  <si>
    <t>(mg(Na)/kg)</t>
  </si>
  <si>
    <t>(mg(Ni)/kg)</t>
  </si>
  <si>
    <t>(mg(Pb)/kg)</t>
  </si>
  <si>
    <t>(mg(Se)/kg)</t>
  </si>
  <si>
    <t>(mg(V)/kg)</t>
  </si>
  <si>
    <t>(mg(W)/kg)</t>
  </si>
  <si>
    <t>Acid Blank</t>
  </si>
  <si>
    <t>&lt;0.0006</t>
  </si>
  <si>
    <t>&lt;0.0004</t>
  </si>
  <si>
    <t>&lt;0.0009</t>
  </si>
  <si>
    <t>&lt;0.004</t>
  </si>
  <si>
    <t>&lt;0.0005</t>
  </si>
  <si>
    <t>&lt;0.0344</t>
  </si>
  <si>
    <t>&lt;0.0011</t>
  </si>
  <si>
    <t>&lt;0.0047</t>
  </si>
  <si>
    <t>&lt;0.0051</t>
  </si>
  <si>
    <t>MQ Blank</t>
  </si>
  <si>
    <t>&lt;0.020</t>
  </si>
  <si>
    <t>D1L2 Inflow</t>
  </si>
  <si>
    <t>D1L2 Pool</t>
  </si>
  <si>
    <t>D2L 1S1</t>
  </si>
  <si>
    <t>D2L 1S2</t>
  </si>
  <si>
    <t>D2L 2S1</t>
  </si>
  <si>
    <t>D2L 2S2</t>
  </si>
  <si>
    <t>D2L 2S3</t>
  </si>
  <si>
    <t xml:space="preserve">D3L 1S1 </t>
  </si>
  <si>
    <t>D3L 1S2</t>
  </si>
  <si>
    <t>D3L 1S3</t>
  </si>
  <si>
    <t>D4L 1S1</t>
  </si>
  <si>
    <t>MDL</t>
  </si>
  <si>
    <t>MaDL</t>
  </si>
  <si>
    <t>&lt;0.001</t>
  </si>
  <si>
    <t>Location</t>
  </si>
  <si>
    <t>pH</t>
  </si>
  <si>
    <t>Caldiera Velha</t>
  </si>
  <si>
    <t>Furnas</t>
  </si>
  <si>
    <t>Caldiera Ribiera Grande</t>
  </si>
  <si>
    <t>NPOC</t>
  </si>
  <si>
    <t>TN</t>
  </si>
  <si>
    <t>IC</t>
  </si>
  <si>
    <t>D2L1S1</t>
  </si>
  <si>
    <t>D2L1S2</t>
  </si>
  <si>
    <t>D2L2S1</t>
  </si>
  <si>
    <t>D2L2S2</t>
  </si>
  <si>
    <t>D2L2S3</t>
  </si>
  <si>
    <t xml:space="preserve">D3L1S1 </t>
  </si>
  <si>
    <t>D3L1S2</t>
  </si>
  <si>
    <t>D3L1S3</t>
  </si>
  <si>
    <t>D4L1S1</t>
  </si>
  <si>
    <t>Sanity Check</t>
  </si>
  <si>
    <t>Conductivity</t>
  </si>
  <si>
    <t>Temp_H20</t>
  </si>
  <si>
    <t>Total Metals</t>
  </si>
  <si>
    <t>Temp_Sed</t>
  </si>
  <si>
    <t>Total Salts</t>
  </si>
  <si>
    <t>D1L2S1</t>
  </si>
  <si>
    <t>D1L2S3</t>
  </si>
  <si>
    <t>Ammonium</t>
  </si>
  <si>
    <t>Magnesium</t>
  </si>
  <si>
    <t>Fluoride</t>
  </si>
  <si>
    <t>Chloride</t>
  </si>
  <si>
    <t>Nitrite</t>
  </si>
  <si>
    <t>Phosphate</t>
  </si>
  <si>
    <t>Nitrate</t>
  </si>
  <si>
    <t>Sulphate</t>
  </si>
  <si>
    <t>Bacteria</t>
  </si>
  <si>
    <t>Archaea</t>
  </si>
  <si>
    <t>Unclassified</t>
  </si>
  <si>
    <t>Actinobacteria</t>
  </si>
  <si>
    <t>Aquificae</t>
  </si>
  <si>
    <t>Armatimonadetes</t>
  </si>
  <si>
    <t>Chloroflexi</t>
  </si>
  <si>
    <t>Crenarchaeota</t>
  </si>
  <si>
    <t>Proteobacteria</t>
  </si>
  <si>
    <t>Euryarchaeota</t>
  </si>
  <si>
    <t>Firmicutes</t>
  </si>
  <si>
    <t>Other</t>
  </si>
  <si>
    <t xml:space="preserve">Deinococcus-Thermus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</si>
</sst>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4472C4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4472C4"/>
      <name val="Calibri"/>
      <family val="2"/>
      <scheme val="minor"/>
    </font>
    <font>
      <sz val="10"/>
      <color indexed="81"/>
      <name val="Calibri"/>
    </font>
    <font>
      <b/>
      <sz val="10"/>
      <color indexed="81"/>
      <name val="Calibri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Lucida Grande"/>
      <family val="2"/>
    </font>
  </fonts>
  <fills count="8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5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5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5" fontId="7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0" fillId="0" borderId="0" xfId="0" applyNumberFormat="1"/>
    <xf numFmtId="2" fontId="0" fillId="3" borderId="0" xfId="0" applyNumberFormat="1" applyFill="1"/>
    <xf numFmtId="164" fontId="0" fillId="0" borderId="0" xfId="0" applyNumberFormat="1"/>
    <xf numFmtId="165" fontId="0" fillId="0" borderId="0" xfId="0" applyNumberFormat="1"/>
    <xf numFmtId="0" fontId="11" fillId="4" borderId="0" xfId="29"/>
    <xf numFmtId="0" fontId="13" fillId="6" borderId="0" xfId="31"/>
    <xf numFmtId="0" fontId="12" fillId="5" borderId="0" xfId="30"/>
    <xf numFmtId="166" fontId="0" fillId="0" borderId="1" xfId="0" applyNumberFormat="1" applyBorder="1" applyAlignment="1">
      <alignment horizontal="center"/>
    </xf>
    <xf numFmtId="166" fontId="0" fillId="7" borderId="1" xfId="0" applyNumberForma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7" fillId="0" borderId="0" xfId="0" applyFont="1"/>
    <xf numFmtId="11" fontId="0" fillId="0" borderId="0" xfId="0" applyNumberFormat="1"/>
    <xf numFmtId="49" fontId="15" fillId="0" borderId="0" xfId="0" applyNumberFormat="1" applyFont="1"/>
    <xf numFmtId="49" fontId="0" fillId="0" borderId="0" xfId="0" applyNumberFormat="1"/>
    <xf numFmtId="0" fontId="15" fillId="0" borderId="0" xfId="0" applyFont="1"/>
    <xf numFmtId="49" fontId="7" fillId="0" borderId="0" xfId="0" applyNumberFormat="1" applyFont="1"/>
  </cellXfs>
  <cellStyles count="106">
    <cellStyle name="Bad" xfId="30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Good" xfId="29" builtinId="2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Neutral" xfId="31" builtinId="28"/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K20" sqref="K20"/>
    </sheetView>
  </sheetViews>
  <sheetFormatPr baseColWidth="10" defaultColWidth="8.83203125" defaultRowHeight="15" x14ac:dyDescent="0.2"/>
  <cols>
    <col min="1" max="1" width="11.83203125" bestFit="1" customWidth="1"/>
    <col min="2" max="16" width="11.6640625" customWidth="1"/>
  </cols>
  <sheetData>
    <row r="1" spans="1:16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</row>
    <row r="3" spans="1:16" x14ac:dyDescent="0.2">
      <c r="A3" s="1"/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3" t="s">
        <v>23</v>
      </c>
      <c r="J3" s="3" t="s">
        <v>24</v>
      </c>
      <c r="K3" s="3" t="s">
        <v>25</v>
      </c>
      <c r="L3" s="3" t="s">
        <v>26</v>
      </c>
      <c r="M3" s="3" t="s">
        <v>27</v>
      </c>
      <c r="N3" s="3" t="s">
        <v>28</v>
      </c>
      <c r="O3" s="3" t="s">
        <v>29</v>
      </c>
      <c r="P3" s="3" t="s">
        <v>30</v>
      </c>
    </row>
    <row r="4" spans="1:16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">
      <c r="A5" s="4" t="s">
        <v>31</v>
      </c>
      <c r="B5" s="5" t="s">
        <v>42</v>
      </c>
      <c r="C5" s="5" t="s">
        <v>32</v>
      </c>
      <c r="D5" s="5" t="s">
        <v>32</v>
      </c>
      <c r="E5" s="5" t="s">
        <v>33</v>
      </c>
      <c r="F5" s="5" t="s">
        <v>34</v>
      </c>
      <c r="G5" s="6" t="s">
        <v>56</v>
      </c>
      <c r="H5" s="5" t="s">
        <v>35</v>
      </c>
      <c r="I5" s="5" t="s">
        <v>36</v>
      </c>
      <c r="J5" s="5" t="s">
        <v>37</v>
      </c>
      <c r="K5" s="7">
        <v>1.4799999999999997E-2</v>
      </c>
      <c r="L5" s="5" t="s">
        <v>38</v>
      </c>
      <c r="M5" s="5" t="s">
        <v>39</v>
      </c>
      <c r="N5" s="5" t="s">
        <v>39</v>
      </c>
      <c r="O5" s="5" t="s">
        <v>32</v>
      </c>
      <c r="P5" s="5" t="s">
        <v>40</v>
      </c>
    </row>
    <row r="6" spans="1:16" x14ac:dyDescent="0.2">
      <c r="A6" s="4" t="s">
        <v>41</v>
      </c>
      <c r="B6" s="5" t="s">
        <v>42</v>
      </c>
      <c r="C6" s="5" t="s">
        <v>32</v>
      </c>
      <c r="D6" s="5" t="s">
        <v>32</v>
      </c>
      <c r="E6" s="5" t="s">
        <v>33</v>
      </c>
      <c r="F6" s="5" t="s">
        <v>34</v>
      </c>
      <c r="G6" s="6" t="s">
        <v>56</v>
      </c>
      <c r="H6" s="5" t="s">
        <v>35</v>
      </c>
      <c r="I6" s="5" t="s">
        <v>36</v>
      </c>
      <c r="J6" s="5" t="s">
        <v>37</v>
      </c>
      <c r="K6" s="7">
        <v>1.09E-2</v>
      </c>
      <c r="L6" s="5" t="s">
        <v>38</v>
      </c>
      <c r="M6" s="5" t="s">
        <v>39</v>
      </c>
      <c r="N6" s="5" t="s">
        <v>39</v>
      </c>
      <c r="O6" s="5" t="s">
        <v>32</v>
      </c>
      <c r="P6" s="5" t="s">
        <v>40</v>
      </c>
    </row>
    <row r="7" spans="1:16" x14ac:dyDescent="0.2">
      <c r="A7" s="4" t="s">
        <v>43</v>
      </c>
      <c r="B7" s="7">
        <v>3.4460000000000002</v>
      </c>
      <c r="C7" s="5" t="s">
        <v>32</v>
      </c>
      <c r="D7" s="5" t="s">
        <v>32</v>
      </c>
      <c r="E7" s="5" t="s">
        <v>33</v>
      </c>
      <c r="F7" s="5" t="s">
        <v>34</v>
      </c>
      <c r="G7" s="6" t="s">
        <v>56</v>
      </c>
      <c r="H7" s="7">
        <v>3.8016666666666667</v>
      </c>
      <c r="I7" s="5" t="s">
        <v>36</v>
      </c>
      <c r="J7" s="5" t="s">
        <v>37</v>
      </c>
      <c r="K7" s="7">
        <v>12.287999999999998</v>
      </c>
      <c r="L7" s="5" t="s">
        <v>38</v>
      </c>
      <c r="M7" s="5" t="s">
        <v>39</v>
      </c>
      <c r="N7" s="5" t="s">
        <v>39</v>
      </c>
      <c r="O7" s="5" t="s">
        <v>32</v>
      </c>
      <c r="P7" s="5" t="s">
        <v>40</v>
      </c>
    </row>
    <row r="8" spans="1:16" x14ac:dyDescent="0.2">
      <c r="A8" s="4" t="s">
        <v>44</v>
      </c>
      <c r="B8" s="7">
        <v>3.2050000000000001</v>
      </c>
      <c r="C8" s="5" t="s">
        <v>32</v>
      </c>
      <c r="D8" s="5" t="s">
        <v>32</v>
      </c>
      <c r="E8" s="5" t="s">
        <v>33</v>
      </c>
      <c r="F8" s="5" t="s">
        <v>34</v>
      </c>
      <c r="G8" s="6" t="s">
        <v>56</v>
      </c>
      <c r="H8" s="7">
        <v>3.5976666666666661</v>
      </c>
      <c r="I8" s="8">
        <v>0.252</v>
      </c>
      <c r="J8" s="5" t="s">
        <v>37</v>
      </c>
      <c r="K8" s="7">
        <v>11.567999999999998</v>
      </c>
      <c r="L8" s="5" t="s">
        <v>38</v>
      </c>
      <c r="M8" s="5" t="s">
        <v>39</v>
      </c>
      <c r="N8" s="5" t="s">
        <v>39</v>
      </c>
      <c r="O8" s="5" t="s">
        <v>32</v>
      </c>
      <c r="P8" s="5" t="s">
        <v>40</v>
      </c>
    </row>
    <row r="9" spans="1:16" x14ac:dyDescent="0.2">
      <c r="A9" s="4" t="s">
        <v>45</v>
      </c>
      <c r="B9" s="7">
        <v>20.977999999999998</v>
      </c>
      <c r="C9" s="5" t="s">
        <v>32</v>
      </c>
      <c r="D9" s="5" t="s">
        <v>32</v>
      </c>
      <c r="E9" s="5" t="s">
        <v>33</v>
      </c>
      <c r="F9" s="5" t="s">
        <v>34</v>
      </c>
      <c r="G9" s="7">
        <v>4.5960000000000001</v>
      </c>
      <c r="H9" s="7">
        <v>15.298666666666668</v>
      </c>
      <c r="I9" s="8">
        <v>3.8401000000000001</v>
      </c>
      <c r="J9" s="5" t="s">
        <v>37</v>
      </c>
      <c r="K9" s="7">
        <v>27.798999999999999</v>
      </c>
      <c r="L9" s="5" t="s">
        <v>38</v>
      </c>
      <c r="M9" s="5" t="s">
        <v>39</v>
      </c>
      <c r="N9" s="5" t="s">
        <v>39</v>
      </c>
      <c r="O9" s="5" t="s">
        <v>32</v>
      </c>
      <c r="P9" s="5" t="s">
        <v>40</v>
      </c>
    </row>
    <row r="10" spans="1:16" x14ac:dyDescent="0.2">
      <c r="A10" s="4" t="s">
        <v>46</v>
      </c>
      <c r="B10" s="7">
        <v>8.2289999999999992</v>
      </c>
      <c r="C10" s="5" t="s">
        <v>32</v>
      </c>
      <c r="D10" s="5" t="s">
        <v>32</v>
      </c>
      <c r="E10" s="5" t="s">
        <v>33</v>
      </c>
      <c r="F10" s="5" t="s">
        <v>34</v>
      </c>
      <c r="G10" s="7">
        <v>1.3050000000000002</v>
      </c>
      <c r="H10" s="7">
        <v>18.755666666666666</v>
      </c>
      <c r="I10" s="8">
        <v>0.59689999999999999</v>
      </c>
      <c r="J10" s="5" t="s">
        <v>37</v>
      </c>
      <c r="K10" s="7">
        <v>31.227</v>
      </c>
      <c r="L10" s="5" t="s">
        <v>38</v>
      </c>
      <c r="M10" s="5" t="s">
        <v>39</v>
      </c>
      <c r="N10" s="5" t="s">
        <v>39</v>
      </c>
      <c r="O10" s="5" t="s">
        <v>32</v>
      </c>
      <c r="P10" s="5" t="s">
        <v>40</v>
      </c>
    </row>
    <row r="11" spans="1:16" x14ac:dyDescent="0.2">
      <c r="A11" s="4" t="s">
        <v>47</v>
      </c>
      <c r="B11" s="7">
        <v>66.680000000000007</v>
      </c>
      <c r="C11" s="5" t="s">
        <v>32</v>
      </c>
      <c r="D11" s="5" t="s">
        <v>32</v>
      </c>
      <c r="E11" s="5" t="s">
        <v>33</v>
      </c>
      <c r="F11" s="8">
        <v>4.1599999999999998E-2</v>
      </c>
      <c r="G11" s="7">
        <v>17.736000000000001</v>
      </c>
      <c r="H11" s="7">
        <v>49.107666666666667</v>
      </c>
      <c r="I11" s="8">
        <v>5.1974</v>
      </c>
      <c r="J11" s="5" t="s">
        <v>37</v>
      </c>
      <c r="K11" s="7">
        <v>68.997</v>
      </c>
      <c r="L11" s="5" t="s">
        <v>38</v>
      </c>
      <c r="M11" s="5" t="s">
        <v>39</v>
      </c>
      <c r="N11" s="5" t="s">
        <v>39</v>
      </c>
      <c r="O11" s="5" t="s">
        <v>32</v>
      </c>
      <c r="P11" s="5" t="s">
        <v>40</v>
      </c>
    </row>
    <row r="12" spans="1:16" x14ac:dyDescent="0.2">
      <c r="A12" s="4" t="s">
        <v>48</v>
      </c>
      <c r="B12" s="7">
        <v>24.662000000000003</v>
      </c>
      <c r="C12" s="5" t="s">
        <v>32</v>
      </c>
      <c r="D12" s="5" t="s">
        <v>32</v>
      </c>
      <c r="E12" s="5" t="s">
        <v>33</v>
      </c>
      <c r="F12" s="5" t="s">
        <v>34</v>
      </c>
      <c r="G12" s="7">
        <v>19.007000000000001</v>
      </c>
      <c r="H12" s="7">
        <v>20.253666666666668</v>
      </c>
      <c r="I12" s="8">
        <v>0.96699999999999997</v>
      </c>
      <c r="J12" s="5" t="s">
        <v>37</v>
      </c>
      <c r="K12" s="7">
        <v>36.067</v>
      </c>
      <c r="L12" s="5" t="s">
        <v>38</v>
      </c>
      <c r="M12" s="5" t="s">
        <v>39</v>
      </c>
      <c r="N12" s="5" t="s">
        <v>39</v>
      </c>
      <c r="O12" s="5" t="s">
        <v>32</v>
      </c>
      <c r="P12" s="5" t="s">
        <v>40</v>
      </c>
    </row>
    <row r="13" spans="1:16" x14ac:dyDescent="0.2">
      <c r="A13" s="4" t="s">
        <v>49</v>
      </c>
      <c r="B13" s="7">
        <v>3.2850000000000001</v>
      </c>
      <c r="C13" s="5" t="s">
        <v>32</v>
      </c>
      <c r="D13" s="5" t="s">
        <v>32</v>
      </c>
      <c r="E13" s="5" t="s">
        <v>33</v>
      </c>
      <c r="F13" s="8">
        <v>0.1143</v>
      </c>
      <c r="G13" s="7">
        <v>11.555999999999999</v>
      </c>
      <c r="H13" s="7">
        <v>9.0536666666666665</v>
      </c>
      <c r="I13" s="8">
        <v>0.19650000000000001</v>
      </c>
      <c r="J13" s="5" t="s">
        <v>37</v>
      </c>
      <c r="K13" s="7">
        <v>11.25</v>
      </c>
      <c r="L13" s="5" t="s">
        <v>38</v>
      </c>
      <c r="M13" s="5" t="s">
        <v>39</v>
      </c>
      <c r="N13" s="5" t="s">
        <v>39</v>
      </c>
      <c r="O13" s="5" t="s">
        <v>32</v>
      </c>
      <c r="P13" s="5" t="s">
        <v>40</v>
      </c>
    </row>
    <row r="14" spans="1:16" x14ac:dyDescent="0.2">
      <c r="A14" s="4" t="s">
        <v>50</v>
      </c>
      <c r="B14" s="7">
        <v>33.204000000000001</v>
      </c>
      <c r="C14" s="5" t="s">
        <v>32</v>
      </c>
      <c r="D14" s="5" t="s">
        <v>32</v>
      </c>
      <c r="E14" s="5" t="s">
        <v>33</v>
      </c>
      <c r="F14" s="5" t="s">
        <v>34</v>
      </c>
      <c r="G14" s="7">
        <v>10.713999999999999</v>
      </c>
      <c r="H14" s="7">
        <v>24.741666666666667</v>
      </c>
      <c r="I14" s="8">
        <v>0.91399999999999992</v>
      </c>
      <c r="J14" s="5" t="s">
        <v>37</v>
      </c>
      <c r="K14" s="7">
        <v>40.045000000000002</v>
      </c>
      <c r="L14" s="5" t="s">
        <v>38</v>
      </c>
      <c r="M14" s="5" t="s">
        <v>39</v>
      </c>
      <c r="N14" s="5" t="s">
        <v>39</v>
      </c>
      <c r="O14" s="5" t="s">
        <v>32</v>
      </c>
      <c r="P14" s="5" t="s">
        <v>40</v>
      </c>
    </row>
    <row r="15" spans="1:16" x14ac:dyDescent="0.2">
      <c r="A15" s="4" t="s">
        <v>51</v>
      </c>
      <c r="B15" s="7">
        <v>21.103999999999999</v>
      </c>
      <c r="C15" s="5" t="s">
        <v>32</v>
      </c>
      <c r="D15" s="5" t="s">
        <v>32</v>
      </c>
      <c r="E15" s="5" t="s">
        <v>33</v>
      </c>
      <c r="F15" s="8">
        <v>9.5999999999999992E-3</v>
      </c>
      <c r="G15" s="7">
        <v>23.738999999999997</v>
      </c>
      <c r="H15" s="7">
        <v>24.983666666666664</v>
      </c>
      <c r="I15" s="8">
        <v>1.1518999999999999</v>
      </c>
      <c r="J15" s="5" t="s">
        <v>37</v>
      </c>
      <c r="K15" s="7">
        <v>40.554000000000002</v>
      </c>
      <c r="L15" s="5" t="s">
        <v>38</v>
      </c>
      <c r="M15" s="5" t="s">
        <v>39</v>
      </c>
      <c r="N15" s="5" t="s">
        <v>39</v>
      </c>
      <c r="O15" s="8">
        <v>2.2100000000000002E-2</v>
      </c>
      <c r="P15" s="5" t="s">
        <v>40</v>
      </c>
    </row>
    <row r="16" spans="1:16" x14ac:dyDescent="0.2">
      <c r="A16" s="4" t="s">
        <v>52</v>
      </c>
      <c r="B16" s="7">
        <v>6.3970000000000002</v>
      </c>
      <c r="C16" s="5" t="s">
        <v>32</v>
      </c>
      <c r="D16" s="5" t="s">
        <v>32</v>
      </c>
      <c r="E16" s="5" t="s">
        <v>33</v>
      </c>
      <c r="F16" s="5" t="s">
        <v>34</v>
      </c>
      <c r="G16" s="7">
        <v>2.6520000000000001</v>
      </c>
      <c r="H16" s="7">
        <v>10.517666666666667</v>
      </c>
      <c r="I16" s="8">
        <v>9.2200000000000004E-2</v>
      </c>
      <c r="J16" s="5" t="s">
        <v>37</v>
      </c>
      <c r="K16" s="7">
        <v>19.242999999999999</v>
      </c>
      <c r="L16" s="5" t="s">
        <v>38</v>
      </c>
      <c r="M16" s="5" t="s">
        <v>39</v>
      </c>
      <c r="N16" s="5" t="s">
        <v>39</v>
      </c>
      <c r="O16" s="5" t="s">
        <v>32</v>
      </c>
      <c r="P16" s="5" t="s">
        <v>40</v>
      </c>
    </row>
    <row r="17" spans="1:16" x14ac:dyDescent="0.2">
      <c r="A17" s="4" t="s">
        <v>53</v>
      </c>
      <c r="B17" s="7">
        <v>25.863999999999997</v>
      </c>
      <c r="C17" s="5" t="s">
        <v>32</v>
      </c>
      <c r="D17" s="5" t="s">
        <v>32</v>
      </c>
      <c r="E17" s="5" t="s">
        <v>33</v>
      </c>
      <c r="F17" s="8">
        <v>0.60119999999999996</v>
      </c>
      <c r="G17" s="7">
        <v>19.242999999999999</v>
      </c>
      <c r="H17" s="7">
        <v>37.135666666666665</v>
      </c>
      <c r="I17" s="8">
        <v>2.1071</v>
      </c>
      <c r="J17" s="5" t="s">
        <v>37</v>
      </c>
      <c r="K17" s="7">
        <v>47.427</v>
      </c>
      <c r="L17" s="5" t="s">
        <v>38</v>
      </c>
      <c r="M17" s="5" t="s">
        <v>39</v>
      </c>
      <c r="N17" s="5" t="s">
        <v>39</v>
      </c>
      <c r="O17" s="8">
        <v>7.0000000000000001E-3</v>
      </c>
      <c r="P17" s="5" t="s">
        <v>40</v>
      </c>
    </row>
    <row r="18" spans="1:16" x14ac:dyDescent="0.2">
      <c r="A18" s="1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">
      <c r="A19" s="1" t="s">
        <v>54</v>
      </c>
      <c r="B19" s="7">
        <v>9.0149875207900312E-3</v>
      </c>
      <c r="C19" s="8">
        <v>6.3639610306789624E-4</v>
      </c>
      <c r="D19" s="8">
        <v>0</v>
      </c>
      <c r="E19" s="8">
        <v>4.2426406871194064E-4</v>
      </c>
      <c r="F19" s="8">
        <v>4.2426406871192964E-4</v>
      </c>
      <c r="G19" s="7">
        <v>1.3076696830622001E-3</v>
      </c>
      <c r="H19" s="8">
        <v>1.7320508075689269E-4</v>
      </c>
      <c r="I19" s="8">
        <v>4.2426406871194064E-4</v>
      </c>
      <c r="J19" s="8">
        <v>3.4365389565666211E-2</v>
      </c>
      <c r="K19" s="7">
        <v>8.0721744282442245E-3</v>
      </c>
      <c r="L19" s="8">
        <v>1.0606601717798223E-3</v>
      </c>
      <c r="M19" s="8">
        <v>3.3941125496954223E-3</v>
      </c>
      <c r="N19" s="8">
        <v>4.6669047558312148E-3</v>
      </c>
      <c r="O19" s="8">
        <v>6.3639610306789624E-4</v>
      </c>
      <c r="P19" s="8">
        <v>2.1213203435596446E-3</v>
      </c>
    </row>
    <row r="20" spans="1:16" x14ac:dyDescent="0.2">
      <c r="A20" s="1" t="s">
        <v>55</v>
      </c>
      <c r="B20" s="7">
        <v>1.9516147160748711E-2</v>
      </c>
      <c r="C20" s="9">
        <v>6.0000000000000678E-4</v>
      </c>
      <c r="D20" s="9">
        <v>6.2449979983984609E-4</v>
      </c>
      <c r="E20" s="9">
        <v>7.5498344352707605E-4</v>
      </c>
      <c r="F20" s="9">
        <v>9.1651513899116809E-4</v>
      </c>
      <c r="G20" s="7">
        <v>8.485281374238519E-4</v>
      </c>
      <c r="H20" s="7">
        <v>3.8183766184073631E-3</v>
      </c>
      <c r="I20" s="9">
        <v>4.5825756949557673E-4</v>
      </c>
      <c r="J20" s="9">
        <v>7.9372539331937729E-4</v>
      </c>
      <c r="K20" s="7">
        <v>8.2731493398826E-3</v>
      </c>
      <c r="L20" s="9">
        <v>1.0816653826392045E-3</v>
      </c>
      <c r="M20" s="9">
        <v>4.6604720790924094E-3</v>
      </c>
      <c r="N20" s="9">
        <v>4.4933283877321966E-3</v>
      </c>
      <c r="O20" s="9">
        <v>6.0000000000000157E-4</v>
      </c>
      <c r="P20" s="9">
        <v>5.1293274412928646E-3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zoomScale="130" zoomScaleNormal="130" workbookViewId="0">
      <selection sqref="A1:L12"/>
    </sheetView>
  </sheetViews>
  <sheetFormatPr baseColWidth="10" defaultRowHeight="15" x14ac:dyDescent="0.2"/>
  <cols>
    <col min="1" max="1" width="12.6640625" customWidth="1"/>
    <col min="2" max="2" width="20.6640625" customWidth="1"/>
  </cols>
  <sheetData>
    <row r="1" spans="1:12" x14ac:dyDescent="0.2">
      <c r="A1" s="1" t="s">
        <v>0</v>
      </c>
      <c r="B1" s="10" t="s">
        <v>57</v>
      </c>
      <c r="C1" s="10" t="s">
        <v>58</v>
      </c>
      <c r="D1" s="11" t="s">
        <v>1</v>
      </c>
      <c r="E1" s="11" t="s">
        <v>5</v>
      </c>
      <c r="F1" s="11" t="s">
        <v>6</v>
      </c>
      <c r="G1" s="11" t="s">
        <v>7</v>
      </c>
      <c r="H1" s="11" t="s">
        <v>8</v>
      </c>
      <c r="I1" s="3" t="s">
        <v>10</v>
      </c>
      <c r="J1" s="3" t="s">
        <v>62</v>
      </c>
      <c r="K1" s="3" t="s">
        <v>63</v>
      </c>
      <c r="L1" s="3" t="s">
        <v>64</v>
      </c>
    </row>
    <row r="2" spans="1:12" x14ac:dyDescent="0.2">
      <c r="A2" s="16" t="s">
        <v>43</v>
      </c>
      <c r="B2" s="10" t="s">
        <v>59</v>
      </c>
      <c r="C2" s="10">
        <v>6.61</v>
      </c>
      <c r="D2" s="12">
        <v>3.4460000000000002</v>
      </c>
      <c r="E2" s="13">
        <v>0</v>
      </c>
      <c r="F2" s="14">
        <v>0</v>
      </c>
      <c r="G2" s="12">
        <v>3.802</v>
      </c>
      <c r="H2" s="13">
        <v>0</v>
      </c>
      <c r="I2" s="7">
        <v>12.287999999999998</v>
      </c>
      <c r="J2" s="17">
        <v>3.9</v>
      </c>
      <c r="K2">
        <v>0</v>
      </c>
      <c r="L2">
        <v>2.75</v>
      </c>
    </row>
    <row r="3" spans="1:12" x14ac:dyDescent="0.2">
      <c r="A3" s="16" t="s">
        <v>44</v>
      </c>
      <c r="B3" s="10" t="s">
        <v>59</v>
      </c>
      <c r="C3" s="10">
        <v>4.25</v>
      </c>
      <c r="D3" s="12">
        <v>3.2050000000000001</v>
      </c>
      <c r="E3" s="13">
        <v>0</v>
      </c>
      <c r="F3" s="14">
        <v>0</v>
      </c>
      <c r="G3" s="12">
        <v>3.5979999999999999</v>
      </c>
      <c r="H3" s="15">
        <v>0.252</v>
      </c>
      <c r="I3" s="7">
        <v>11.567999999999998</v>
      </c>
      <c r="J3" s="17">
        <v>6.8</v>
      </c>
      <c r="K3">
        <v>0.81</v>
      </c>
      <c r="L3">
        <v>0</v>
      </c>
    </row>
    <row r="4" spans="1:12" x14ac:dyDescent="0.2">
      <c r="A4" s="16" t="s">
        <v>65</v>
      </c>
      <c r="B4" s="10" t="s">
        <v>60</v>
      </c>
      <c r="C4" s="10">
        <v>5.24</v>
      </c>
      <c r="D4" s="12">
        <v>20.978000000000002</v>
      </c>
      <c r="E4" s="13">
        <v>0</v>
      </c>
      <c r="F4" s="12">
        <v>4.5960000000000001</v>
      </c>
      <c r="G4" s="12">
        <v>15.298999999999999</v>
      </c>
      <c r="H4" s="15">
        <v>3.8401000000000001</v>
      </c>
      <c r="I4" s="7">
        <v>27.798999999999999</v>
      </c>
      <c r="J4" s="17">
        <v>3.71</v>
      </c>
      <c r="K4">
        <v>0</v>
      </c>
      <c r="L4">
        <v>2.2599999999999998</v>
      </c>
    </row>
    <row r="5" spans="1:12" x14ac:dyDescent="0.2">
      <c r="A5" s="16" t="s">
        <v>66</v>
      </c>
      <c r="B5" s="10" t="s">
        <v>60</v>
      </c>
      <c r="C5" s="10">
        <v>5.31</v>
      </c>
      <c r="D5" s="12">
        <v>8.2289999999999992</v>
      </c>
      <c r="E5" s="13">
        <v>0</v>
      </c>
      <c r="F5" s="12">
        <v>1.3049999999999999</v>
      </c>
      <c r="G5" s="12">
        <v>18.756</v>
      </c>
      <c r="H5" s="15">
        <v>0.59689999999999999</v>
      </c>
      <c r="I5" s="7">
        <v>31.227</v>
      </c>
      <c r="J5" s="17">
        <v>10.57</v>
      </c>
      <c r="K5">
        <v>2.93</v>
      </c>
      <c r="L5">
        <v>17.28</v>
      </c>
    </row>
    <row r="6" spans="1:12" x14ac:dyDescent="0.2">
      <c r="A6" s="16" t="s">
        <v>67</v>
      </c>
      <c r="B6" s="10" t="s">
        <v>60</v>
      </c>
      <c r="C6" s="10">
        <v>2.42</v>
      </c>
      <c r="D6" s="12">
        <v>66.680000000000007</v>
      </c>
      <c r="E6" s="15">
        <v>4.1599999999999998E-2</v>
      </c>
      <c r="F6" s="12">
        <v>17.736000000000001</v>
      </c>
      <c r="G6" s="12">
        <v>49.107999999999997</v>
      </c>
      <c r="H6" s="15">
        <v>5.1974</v>
      </c>
      <c r="I6" s="7">
        <v>68.997</v>
      </c>
      <c r="J6" s="17">
        <v>1.73</v>
      </c>
      <c r="K6">
        <v>1.86</v>
      </c>
      <c r="L6">
        <v>0</v>
      </c>
    </row>
    <row r="7" spans="1:12" x14ac:dyDescent="0.2">
      <c r="A7" s="16" t="s">
        <v>68</v>
      </c>
      <c r="B7" s="10" t="s">
        <v>60</v>
      </c>
      <c r="C7" s="10">
        <v>1.6</v>
      </c>
      <c r="D7" s="12">
        <v>24.661999999999999</v>
      </c>
      <c r="E7" s="13">
        <v>0</v>
      </c>
      <c r="F7" s="12">
        <v>19.007000000000001</v>
      </c>
      <c r="G7" s="12">
        <v>20.254000000000001</v>
      </c>
      <c r="H7" s="15">
        <v>0.96699999999999997</v>
      </c>
      <c r="I7" s="7">
        <v>36.067</v>
      </c>
      <c r="J7" s="18">
        <v>0</v>
      </c>
      <c r="K7">
        <v>0</v>
      </c>
      <c r="L7">
        <v>0</v>
      </c>
    </row>
    <row r="8" spans="1:12" x14ac:dyDescent="0.2">
      <c r="A8" s="16" t="s">
        <v>69</v>
      </c>
      <c r="B8" s="10" t="s">
        <v>60</v>
      </c>
      <c r="C8" s="10">
        <v>1.5</v>
      </c>
      <c r="D8" s="12">
        <v>3.2850000000000001</v>
      </c>
      <c r="E8" s="15">
        <v>0.1143</v>
      </c>
      <c r="F8" s="12">
        <v>11.555999999999999</v>
      </c>
      <c r="G8" s="12">
        <v>9.0540000000000003</v>
      </c>
      <c r="H8" s="15">
        <v>0.19650000000000001</v>
      </c>
      <c r="I8" s="7">
        <v>11.25</v>
      </c>
      <c r="J8" s="17">
        <v>0.33</v>
      </c>
      <c r="K8">
        <v>0</v>
      </c>
      <c r="L8">
        <v>0</v>
      </c>
    </row>
    <row r="9" spans="1:12" x14ac:dyDescent="0.2">
      <c r="A9" s="16" t="s">
        <v>70</v>
      </c>
      <c r="B9" s="10" t="s">
        <v>61</v>
      </c>
      <c r="C9" s="10">
        <v>1.3</v>
      </c>
      <c r="D9" s="12">
        <v>33.204000000000001</v>
      </c>
      <c r="E9" s="13">
        <v>0</v>
      </c>
      <c r="F9" s="12">
        <v>10.714</v>
      </c>
      <c r="G9" s="12">
        <v>24.742000000000001</v>
      </c>
      <c r="H9" s="15">
        <v>0.91400000000000003</v>
      </c>
      <c r="I9" s="7">
        <v>40.045000000000002</v>
      </c>
      <c r="J9" s="17">
        <v>10.62</v>
      </c>
      <c r="K9">
        <v>1.93</v>
      </c>
      <c r="L9">
        <v>0</v>
      </c>
    </row>
    <row r="10" spans="1:12" x14ac:dyDescent="0.2">
      <c r="A10" s="16" t="s">
        <v>71</v>
      </c>
      <c r="B10" s="10" t="s">
        <v>61</v>
      </c>
      <c r="C10" s="10">
        <v>1.65</v>
      </c>
      <c r="D10" s="12">
        <v>21.103999999999999</v>
      </c>
      <c r="E10" s="15">
        <v>9.5999999999999992E-3</v>
      </c>
      <c r="F10" s="12">
        <v>23.739000000000001</v>
      </c>
      <c r="G10" s="12">
        <v>24.984000000000002</v>
      </c>
      <c r="H10" s="15">
        <v>1.1518999999999999</v>
      </c>
      <c r="I10" s="7">
        <v>40.554000000000002</v>
      </c>
      <c r="J10" s="17">
        <v>0</v>
      </c>
      <c r="K10">
        <v>0</v>
      </c>
      <c r="L10">
        <v>0</v>
      </c>
    </row>
    <row r="11" spans="1:12" x14ac:dyDescent="0.2">
      <c r="A11" s="16" t="s">
        <v>72</v>
      </c>
      <c r="B11" s="10" t="s">
        <v>61</v>
      </c>
      <c r="C11" s="10">
        <v>2.2999999999999998</v>
      </c>
      <c r="D11" s="12">
        <v>6.3970000000000002</v>
      </c>
      <c r="E11" s="13">
        <v>0</v>
      </c>
      <c r="F11" s="12">
        <v>2.6520000000000001</v>
      </c>
      <c r="G11" s="12">
        <v>10.518000000000001</v>
      </c>
      <c r="H11" s="15">
        <v>9.2200000000000004E-2</v>
      </c>
      <c r="I11" s="7">
        <v>19.242999999999999</v>
      </c>
      <c r="J11" s="17">
        <v>0.65</v>
      </c>
      <c r="K11">
        <v>0</v>
      </c>
      <c r="L11">
        <v>0</v>
      </c>
    </row>
    <row r="12" spans="1:12" x14ac:dyDescent="0.2">
      <c r="A12" s="16" t="s">
        <v>73</v>
      </c>
      <c r="B12" s="10" t="s">
        <v>60</v>
      </c>
      <c r="C12" s="10">
        <v>1.8</v>
      </c>
      <c r="D12" s="12">
        <v>25.864000000000001</v>
      </c>
      <c r="E12" s="15">
        <v>0.60119999999999996</v>
      </c>
      <c r="F12" s="12">
        <v>19.242999999999999</v>
      </c>
      <c r="G12" s="12">
        <v>37.136000000000003</v>
      </c>
      <c r="H12" s="15">
        <v>2.1071</v>
      </c>
      <c r="I12" s="7">
        <v>47.427</v>
      </c>
      <c r="J12" s="17">
        <v>0</v>
      </c>
      <c r="K12">
        <v>0</v>
      </c>
      <c r="L12">
        <v>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workbookViewId="0">
      <selection sqref="A1:Q12"/>
    </sheetView>
  </sheetViews>
  <sheetFormatPr baseColWidth="10" defaultRowHeight="15" x14ac:dyDescent="0.2"/>
  <cols>
    <col min="2" max="2" width="18.6640625" bestFit="1" customWidth="1"/>
    <col min="3" max="3" width="10.1640625" customWidth="1"/>
  </cols>
  <sheetData>
    <row r="1" spans="1:25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3" t="s">
        <v>62</v>
      </c>
      <c r="K1" s="23" t="s">
        <v>63</v>
      </c>
      <c r="L1" s="23" t="s">
        <v>64</v>
      </c>
      <c r="M1" t="s">
        <v>76</v>
      </c>
      <c r="N1" t="s">
        <v>78</v>
      </c>
      <c r="O1" t="s">
        <v>75</v>
      </c>
      <c r="P1" t="s">
        <v>79</v>
      </c>
      <c r="Q1" t="s">
        <v>77</v>
      </c>
    </row>
    <row r="2" spans="1:25" x14ac:dyDescent="0.2">
      <c r="A2" s="4" t="s">
        <v>43</v>
      </c>
      <c r="B2" t="s">
        <v>59</v>
      </c>
      <c r="C2">
        <v>6.61</v>
      </c>
      <c r="D2" s="19">
        <v>3.4460000000000002</v>
      </c>
      <c r="E2" s="19">
        <v>3.802</v>
      </c>
      <c r="F2" s="19">
        <v>12.287999999999998</v>
      </c>
      <c r="G2" s="20">
        <v>8.9999999999999998E-4</v>
      </c>
      <c r="H2" s="19">
        <v>1E-3</v>
      </c>
      <c r="I2" s="20">
        <v>5.0000000000000001E-4</v>
      </c>
      <c r="J2" s="17">
        <v>3.9</v>
      </c>
      <c r="K2">
        <v>0.76</v>
      </c>
      <c r="L2">
        <v>2.75</v>
      </c>
      <c r="M2">
        <v>23.7</v>
      </c>
      <c r="N2">
        <v>23.7</v>
      </c>
      <c r="O2">
        <v>7.0000000000000007E-2</v>
      </c>
      <c r="P2">
        <v>19.535999999999998</v>
      </c>
      <c r="Q2">
        <v>2.4000000000000002E-3</v>
      </c>
    </row>
    <row r="3" spans="1:25" x14ac:dyDescent="0.2">
      <c r="A3" s="4" t="s">
        <v>44</v>
      </c>
      <c r="B3" t="s">
        <v>59</v>
      </c>
      <c r="C3">
        <v>4.25</v>
      </c>
      <c r="D3" s="19">
        <v>3.2050000000000001</v>
      </c>
      <c r="E3" s="19">
        <v>3.5979999999999999</v>
      </c>
      <c r="F3" s="19">
        <v>11.567999999999998</v>
      </c>
      <c r="G3" s="20">
        <v>8.9999999999999998E-4</v>
      </c>
      <c r="H3" s="19">
        <v>1E-3</v>
      </c>
      <c r="I3" s="20">
        <v>0.252</v>
      </c>
      <c r="J3" s="17">
        <v>6.8</v>
      </c>
      <c r="K3">
        <v>0.81</v>
      </c>
      <c r="L3">
        <v>0.28000000000000003</v>
      </c>
      <c r="M3">
        <v>48.3</v>
      </c>
      <c r="N3">
        <v>48.3</v>
      </c>
      <c r="O3">
        <v>0.19</v>
      </c>
      <c r="P3">
        <v>18.370999999999999</v>
      </c>
      <c r="Q3">
        <v>0.25390000000000001</v>
      </c>
    </row>
    <row r="4" spans="1:25" x14ac:dyDescent="0.2">
      <c r="A4" s="4" t="s">
        <v>65</v>
      </c>
      <c r="B4" t="s">
        <v>60</v>
      </c>
      <c r="C4">
        <v>5.24</v>
      </c>
      <c r="D4" s="19">
        <v>20.978000000000002</v>
      </c>
      <c r="E4" s="19">
        <v>15.298999999999999</v>
      </c>
      <c r="F4" s="19">
        <v>27.798999999999999</v>
      </c>
      <c r="G4" s="20">
        <v>8.9999999999999998E-4</v>
      </c>
      <c r="H4" s="19">
        <v>4.5960000000000001</v>
      </c>
      <c r="I4" s="20">
        <v>3.8401000000000001</v>
      </c>
      <c r="J4" s="17">
        <v>3.71</v>
      </c>
      <c r="K4">
        <v>0.76</v>
      </c>
      <c r="L4">
        <v>2.2599999999999998</v>
      </c>
      <c r="M4">
        <v>66</v>
      </c>
      <c r="N4">
        <v>95</v>
      </c>
      <c r="O4">
        <v>0.4</v>
      </c>
      <c r="P4">
        <v>64.075999999999993</v>
      </c>
      <c r="Q4">
        <v>8.4369999999999994</v>
      </c>
    </row>
    <row r="5" spans="1:25" x14ac:dyDescent="0.2">
      <c r="A5" s="4" t="s">
        <v>66</v>
      </c>
      <c r="B5" t="s">
        <v>60</v>
      </c>
      <c r="C5">
        <v>5.31</v>
      </c>
      <c r="D5" s="19">
        <v>8.2289999999999992</v>
      </c>
      <c r="E5" s="19">
        <v>18.756</v>
      </c>
      <c r="F5" s="19">
        <v>31.227</v>
      </c>
      <c r="G5" s="20">
        <v>8.9999999999999998E-4</v>
      </c>
      <c r="H5" s="19">
        <v>1.3049999999999999</v>
      </c>
      <c r="I5" s="20">
        <v>0.59689999999999999</v>
      </c>
      <c r="J5" s="17">
        <v>10.57</v>
      </c>
      <c r="K5">
        <v>2.93</v>
      </c>
      <c r="L5">
        <v>17.28</v>
      </c>
      <c r="M5">
        <v>68</v>
      </c>
      <c r="N5">
        <v>89</v>
      </c>
      <c r="O5">
        <v>0.43</v>
      </c>
      <c r="P5">
        <v>58.212000000000003</v>
      </c>
      <c r="Q5">
        <v>1.9027999999999998</v>
      </c>
    </row>
    <row r="6" spans="1:25" x14ac:dyDescent="0.2">
      <c r="A6" s="4" t="s">
        <v>67</v>
      </c>
      <c r="B6" t="s">
        <v>60</v>
      </c>
      <c r="C6">
        <v>2.42</v>
      </c>
      <c r="D6" s="19">
        <v>66.680000000000007</v>
      </c>
      <c r="E6" s="19">
        <v>49.107999999999997</v>
      </c>
      <c r="F6" s="19">
        <v>68.997</v>
      </c>
      <c r="G6" s="20">
        <v>4.1599999999999998E-2</v>
      </c>
      <c r="H6" s="19">
        <v>17.736000000000001</v>
      </c>
      <c r="I6" s="20">
        <v>5.1974</v>
      </c>
      <c r="J6" s="17">
        <v>1.73</v>
      </c>
      <c r="K6">
        <v>1.86</v>
      </c>
      <c r="L6">
        <v>0.28000000000000003</v>
      </c>
      <c r="M6">
        <v>95</v>
      </c>
      <c r="N6">
        <v>97</v>
      </c>
      <c r="O6">
        <v>1.73</v>
      </c>
      <c r="P6">
        <v>184.78500000000003</v>
      </c>
      <c r="Q6">
        <v>22.975000000000001</v>
      </c>
    </row>
    <row r="7" spans="1:25" x14ac:dyDescent="0.2">
      <c r="A7" s="4" t="s">
        <v>68</v>
      </c>
      <c r="B7" t="s">
        <v>60</v>
      </c>
      <c r="C7">
        <v>1.6</v>
      </c>
      <c r="D7" s="19">
        <v>24.661999999999999</v>
      </c>
      <c r="E7" s="19">
        <v>20.254000000000001</v>
      </c>
      <c r="F7" s="19">
        <v>36.067</v>
      </c>
      <c r="G7" s="20">
        <v>8.9999999999999998E-4</v>
      </c>
      <c r="H7" s="19">
        <v>19.007000000000001</v>
      </c>
      <c r="I7" s="20">
        <v>0.96699999999999997</v>
      </c>
      <c r="J7" s="17">
        <v>0.03</v>
      </c>
      <c r="K7">
        <v>0.76</v>
      </c>
      <c r="L7">
        <v>0.28000000000000003</v>
      </c>
      <c r="M7">
        <v>78</v>
      </c>
      <c r="N7">
        <v>86</v>
      </c>
      <c r="O7">
        <v>1.81</v>
      </c>
      <c r="P7">
        <v>80.983000000000004</v>
      </c>
      <c r="Q7">
        <v>19.974900000000002</v>
      </c>
    </row>
    <row r="8" spans="1:25" x14ac:dyDescent="0.2">
      <c r="A8" s="4" t="s">
        <v>69</v>
      </c>
      <c r="B8" t="s">
        <v>60</v>
      </c>
      <c r="C8">
        <v>1.5</v>
      </c>
      <c r="D8" s="19">
        <v>3.2850000000000001</v>
      </c>
      <c r="E8" s="19">
        <v>9.0540000000000003</v>
      </c>
      <c r="F8" s="19">
        <v>11.25</v>
      </c>
      <c r="G8" s="20">
        <v>0.1143</v>
      </c>
      <c r="H8" s="19">
        <v>11.555999999999999</v>
      </c>
      <c r="I8" s="20">
        <v>0.19650000000000001</v>
      </c>
      <c r="J8" s="17">
        <v>0.33</v>
      </c>
      <c r="K8">
        <v>0.76</v>
      </c>
      <c r="L8">
        <v>0.28000000000000003</v>
      </c>
      <c r="M8">
        <v>73</v>
      </c>
      <c r="N8">
        <v>95</v>
      </c>
      <c r="O8">
        <v>1.79</v>
      </c>
      <c r="P8">
        <v>23.588999999999999</v>
      </c>
      <c r="Q8">
        <v>11.8668</v>
      </c>
    </row>
    <row r="9" spans="1:25" x14ac:dyDescent="0.2">
      <c r="A9" s="4" t="s">
        <v>70</v>
      </c>
      <c r="B9" t="s">
        <v>61</v>
      </c>
      <c r="C9">
        <v>1.3</v>
      </c>
      <c r="D9" s="19">
        <v>33.204000000000001</v>
      </c>
      <c r="E9" s="19">
        <v>24.742000000000001</v>
      </c>
      <c r="F9" s="19">
        <v>40.045000000000002</v>
      </c>
      <c r="G9" s="20">
        <v>8.9999999999999998E-4</v>
      </c>
      <c r="H9" s="19">
        <v>10.714</v>
      </c>
      <c r="I9" s="20">
        <v>0.91400000000000003</v>
      </c>
      <c r="J9" s="17">
        <v>10.62</v>
      </c>
      <c r="K9">
        <v>1.93</v>
      </c>
      <c r="L9">
        <v>0.28000000000000003</v>
      </c>
      <c r="M9">
        <v>85</v>
      </c>
      <c r="N9">
        <v>85</v>
      </c>
      <c r="O9">
        <v>2.4</v>
      </c>
      <c r="P9">
        <v>97.991</v>
      </c>
      <c r="Q9">
        <v>11.6289</v>
      </c>
    </row>
    <row r="10" spans="1:25" x14ac:dyDescent="0.2">
      <c r="A10" s="4" t="s">
        <v>71</v>
      </c>
      <c r="B10" t="s">
        <v>61</v>
      </c>
      <c r="C10">
        <v>1.65</v>
      </c>
      <c r="D10" s="19">
        <v>21.103999999999999</v>
      </c>
      <c r="E10" s="19">
        <v>24.984000000000002</v>
      </c>
      <c r="F10" s="19">
        <v>40.554000000000002</v>
      </c>
      <c r="G10" s="20">
        <v>9.5999999999999992E-3</v>
      </c>
      <c r="H10" s="19">
        <v>23.739000000000001</v>
      </c>
      <c r="I10" s="20">
        <v>1.1518999999999999</v>
      </c>
      <c r="J10" s="17">
        <v>0.03</v>
      </c>
      <c r="K10">
        <v>0.76</v>
      </c>
      <c r="L10">
        <v>0.28000000000000003</v>
      </c>
      <c r="M10">
        <v>58</v>
      </c>
      <c r="N10">
        <v>60</v>
      </c>
      <c r="O10">
        <v>2.5</v>
      </c>
      <c r="P10">
        <v>86.641999999999996</v>
      </c>
      <c r="Q10">
        <v>24.900500000000001</v>
      </c>
    </row>
    <row r="11" spans="1:25" x14ac:dyDescent="0.2">
      <c r="A11" s="4" t="s">
        <v>72</v>
      </c>
      <c r="B11" t="s">
        <v>61</v>
      </c>
      <c r="C11">
        <v>2.2999999999999998</v>
      </c>
      <c r="D11" s="19">
        <v>6.3970000000000002</v>
      </c>
      <c r="E11" s="19">
        <v>10.518000000000001</v>
      </c>
      <c r="F11" s="19">
        <v>19.242999999999999</v>
      </c>
      <c r="G11" s="20">
        <v>8.9999999999999998E-4</v>
      </c>
      <c r="H11" s="19">
        <v>2.6520000000000001</v>
      </c>
      <c r="I11" s="20">
        <v>9.2200000000000004E-2</v>
      </c>
      <c r="J11" s="17">
        <v>0.65</v>
      </c>
      <c r="K11">
        <v>0.76</v>
      </c>
      <c r="L11">
        <v>0.28000000000000003</v>
      </c>
      <c r="M11">
        <v>45</v>
      </c>
      <c r="N11">
        <v>45</v>
      </c>
      <c r="O11">
        <v>0.87</v>
      </c>
      <c r="P11">
        <v>36.158000000000001</v>
      </c>
      <c r="Q11">
        <v>2.7451000000000003</v>
      </c>
    </row>
    <row r="12" spans="1:25" x14ac:dyDescent="0.2">
      <c r="A12" t="s">
        <v>73</v>
      </c>
      <c r="B12" t="s">
        <v>60</v>
      </c>
      <c r="C12">
        <v>1.8</v>
      </c>
      <c r="D12" s="19">
        <v>25.864000000000001</v>
      </c>
      <c r="E12" s="19">
        <v>37.136000000000003</v>
      </c>
      <c r="F12" s="19">
        <v>47.427</v>
      </c>
      <c r="G12" s="20">
        <v>0.60119999999999996</v>
      </c>
      <c r="H12" s="19">
        <v>19.242999999999999</v>
      </c>
      <c r="I12" s="20">
        <v>2.1071</v>
      </c>
      <c r="J12" s="17">
        <v>0.03</v>
      </c>
      <c r="K12">
        <v>0.76</v>
      </c>
      <c r="L12">
        <v>0.28000000000000003</v>
      </c>
      <c r="M12">
        <v>74</v>
      </c>
      <c r="N12">
        <v>74</v>
      </c>
      <c r="O12">
        <v>2.58</v>
      </c>
      <c r="P12">
        <v>110.42699999999999</v>
      </c>
      <c r="Q12">
        <v>21.951299999999996</v>
      </c>
    </row>
    <row r="14" spans="1:25" x14ac:dyDescent="0.2">
      <c r="N14" s="4"/>
      <c r="Q14" s="7"/>
      <c r="R14" s="7"/>
      <c r="S14" s="7"/>
      <c r="T14" s="20"/>
      <c r="U14" s="20"/>
      <c r="V14" s="20"/>
      <c r="W14" s="20"/>
      <c r="X14" s="20"/>
      <c r="Y14" s="20"/>
    </row>
    <row r="22" spans="10:10" x14ac:dyDescent="0.2">
      <c r="J22" s="17"/>
    </row>
    <row r="23" spans="10:10" x14ac:dyDescent="0.2">
      <c r="J23" s="17"/>
    </row>
    <row r="24" spans="10:10" x14ac:dyDescent="0.2">
      <c r="J24" s="17"/>
    </row>
    <row r="25" spans="10:10" x14ac:dyDescent="0.2">
      <c r="J25" s="17"/>
    </row>
    <row r="26" spans="10:10" x14ac:dyDescent="0.2">
      <c r="J26" s="17"/>
    </row>
    <row r="27" spans="10:10" x14ac:dyDescent="0.2">
      <c r="J27" s="17"/>
    </row>
    <row r="28" spans="10:10" x14ac:dyDescent="0.2">
      <c r="J28" s="17"/>
    </row>
    <row r="29" spans="10:10" x14ac:dyDescent="0.2">
      <c r="J29" s="17"/>
    </row>
    <row r="30" spans="10:10" x14ac:dyDescent="0.2">
      <c r="J30" s="17"/>
    </row>
    <row r="31" spans="10:10" x14ac:dyDescent="0.2">
      <c r="J31" s="17"/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>
      <selection sqref="A1:T12"/>
    </sheetView>
  </sheetViews>
  <sheetFormatPr baseColWidth="10" defaultRowHeight="15" x14ac:dyDescent="0.2"/>
  <cols>
    <col min="2" max="2" width="18.6640625" bestFit="1" customWidth="1"/>
  </cols>
  <sheetData>
    <row r="1" spans="1:20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3" t="s">
        <v>62</v>
      </c>
      <c r="K1" s="23" t="s">
        <v>63</v>
      </c>
      <c r="L1" s="23" t="s">
        <v>64</v>
      </c>
      <c r="M1" s="21" t="s">
        <v>74</v>
      </c>
      <c r="N1" s="22" t="s">
        <v>74</v>
      </c>
      <c r="O1" s="23" t="s">
        <v>74</v>
      </c>
      <c r="P1" t="s">
        <v>76</v>
      </c>
      <c r="Q1" t="s">
        <v>78</v>
      </c>
      <c r="R1" t="s">
        <v>75</v>
      </c>
      <c r="S1" t="s">
        <v>79</v>
      </c>
      <c r="T1" t="s">
        <v>77</v>
      </c>
    </row>
    <row r="2" spans="1:20" x14ac:dyDescent="0.2">
      <c r="A2" s="4" t="s">
        <v>43</v>
      </c>
      <c r="B2" t="s">
        <v>59</v>
      </c>
      <c r="C2">
        <v>6.61</v>
      </c>
      <c r="D2">
        <f>Working!D2/(SUM(Working!D2:F2))</f>
        <v>0.17639230139230141</v>
      </c>
      <c r="E2">
        <f>Working!E2/(SUM(Working!D2:F2))</f>
        <v>0.19461506961506964</v>
      </c>
      <c r="F2">
        <f>Working!F2/(SUM(Working!D2:F2))</f>
        <v>0.62899262899262898</v>
      </c>
      <c r="G2">
        <f>Working!G2/(SUM(Working!G2:I2))</f>
        <v>0.37499999999999994</v>
      </c>
      <c r="H2">
        <f>Working!H2/(SUM(Working!G2:I2))</f>
        <v>0.41666666666666663</v>
      </c>
      <c r="I2">
        <f>Working!I2/(SUM(Working!G2:I2))</f>
        <v>0.20833333333333331</v>
      </c>
      <c r="J2">
        <f>Working!J2/(SUM(Working!J2:L2))</f>
        <v>0.52631578947368418</v>
      </c>
      <c r="K2">
        <f>Working!K2/(SUM(Working!J2:L2))</f>
        <v>0.10256410256410256</v>
      </c>
      <c r="L2">
        <f>Working!L2/(SUM(Working!J2:L2))</f>
        <v>0.37112010796221323</v>
      </c>
      <c r="M2">
        <f>SUM(D2:F2)</f>
        <v>1</v>
      </c>
      <c r="N2">
        <f>SUM(G2:I2)</f>
        <v>0.99999999999999978</v>
      </c>
      <c r="O2">
        <f>SUM(J2:L2)</f>
        <v>1</v>
      </c>
      <c r="P2">
        <v>23.7</v>
      </c>
      <c r="Q2">
        <v>23.7</v>
      </c>
      <c r="R2">
        <v>7.0000000000000007E-2</v>
      </c>
      <c r="S2">
        <f>SUM(Working!D2:F2)</f>
        <v>19.535999999999998</v>
      </c>
      <c r="T2">
        <f>SUM(Working!G2:I2)</f>
        <v>2.4000000000000002E-3</v>
      </c>
    </row>
    <row r="3" spans="1:20" x14ac:dyDescent="0.2">
      <c r="A3" s="4" t="s">
        <v>44</v>
      </c>
      <c r="B3" t="s">
        <v>59</v>
      </c>
      <c r="C3">
        <v>4.25</v>
      </c>
      <c r="D3">
        <f>Working!D3/(SUM(Working!D3:F3))</f>
        <v>0.17445974633933919</v>
      </c>
      <c r="E3">
        <f>Working!E3/(SUM(Working!D3:F3))</f>
        <v>0.19585215829296174</v>
      </c>
      <c r="F3">
        <f>Working!F3/(SUM(Working!D3:F3))</f>
        <v>0.62968809536769899</v>
      </c>
      <c r="G3">
        <f>Working!G3/(SUM(Working!G3:I3))</f>
        <v>3.5447026388341863E-3</v>
      </c>
      <c r="H3">
        <f>Working!H3/(SUM(Working!G3:I3))</f>
        <v>3.9385584875935411E-3</v>
      </c>
      <c r="I3">
        <f>Working!I3/(SUM(Working!G3:I3))</f>
        <v>0.99251673887357217</v>
      </c>
      <c r="J3">
        <f>Working!J3/(SUM(Working!J3:L3))</f>
        <v>0.86185044359949303</v>
      </c>
      <c r="K3">
        <f>Working!K3/(SUM(Working!J3:L3))</f>
        <v>0.10266159695817492</v>
      </c>
      <c r="L3">
        <f>Working!L3/(SUM(Working!J3:L3))</f>
        <v>3.5487959442332073E-2</v>
      </c>
      <c r="M3">
        <f t="shared" ref="M3:M12" si="0">SUM(D3:F3)</f>
        <v>0.99999999999999989</v>
      </c>
      <c r="N3">
        <f t="shared" ref="N3:N12" si="1">SUM(G3:I3)</f>
        <v>0.99999999999999989</v>
      </c>
      <c r="O3">
        <f t="shared" ref="O3:O12" si="2">SUM(J3:L3)</f>
        <v>1</v>
      </c>
      <c r="P3">
        <v>48.3</v>
      </c>
      <c r="Q3">
        <v>48.3</v>
      </c>
      <c r="R3">
        <v>0.19</v>
      </c>
      <c r="S3">
        <f>SUM(Working!D3:F3)</f>
        <v>18.370999999999999</v>
      </c>
      <c r="T3">
        <f>SUM(Working!G3:I3)</f>
        <v>0.25390000000000001</v>
      </c>
    </row>
    <row r="4" spans="1:20" x14ac:dyDescent="0.2">
      <c r="A4" s="4" t="s">
        <v>65</v>
      </c>
      <c r="B4" t="s">
        <v>60</v>
      </c>
      <c r="C4">
        <v>5.24</v>
      </c>
      <c r="D4">
        <f>Working!D4/(SUM(Working!D4:F4))</f>
        <v>0.32739247144016487</v>
      </c>
      <c r="E4">
        <f>Working!E4/(SUM(Working!D4:F4))</f>
        <v>0.23876334352955866</v>
      </c>
      <c r="F4">
        <f>Working!F4/(SUM(Working!D4:F4))</f>
        <v>0.43384418503027661</v>
      </c>
      <c r="G4">
        <f>Working!G4/(SUM(Working!G4:I4))</f>
        <v>1.0667298802892023E-4</v>
      </c>
      <c r="H4">
        <f>Working!H4/(SUM(Working!G4:I4))</f>
        <v>0.54474339220101942</v>
      </c>
      <c r="I4">
        <f>Working!I4/(SUM(Working!G4:I4))</f>
        <v>0.45514993481095178</v>
      </c>
      <c r="J4">
        <f>Working!J4/(SUM(Working!J4:L4))</f>
        <v>0.55126300148588414</v>
      </c>
      <c r="K4">
        <f>Working!K4/(SUM(Working!J4:L4))</f>
        <v>0.11292719167904905</v>
      </c>
      <c r="L4">
        <f>Working!L4/(SUM(Working!J4:L4))</f>
        <v>0.33580980683506684</v>
      </c>
      <c r="M4">
        <f t="shared" si="0"/>
        <v>1.0000000000000002</v>
      </c>
      <c r="N4">
        <f t="shared" si="1"/>
        <v>1</v>
      </c>
      <c r="O4">
        <f t="shared" si="2"/>
        <v>1</v>
      </c>
      <c r="P4">
        <v>66</v>
      </c>
      <c r="Q4">
        <v>95</v>
      </c>
      <c r="R4">
        <v>0.4</v>
      </c>
      <c r="S4">
        <f>SUM(Working!D4:F4)</f>
        <v>64.075999999999993</v>
      </c>
      <c r="T4">
        <f>SUM(Working!G4:I4)</f>
        <v>8.4369999999999994</v>
      </c>
    </row>
    <row r="5" spans="1:20" x14ac:dyDescent="0.2">
      <c r="A5" s="4" t="s">
        <v>66</v>
      </c>
      <c r="B5" t="s">
        <v>60</v>
      </c>
      <c r="C5">
        <v>5.31</v>
      </c>
      <c r="D5">
        <f>Working!D5/(SUM(Working!D5:F5))</f>
        <v>0.1413626056483199</v>
      </c>
      <c r="E5">
        <f>Working!E5/(SUM(Working!D5:F5))</f>
        <v>0.32220160791589364</v>
      </c>
      <c r="F5">
        <f>Working!F5/(SUM(Working!D5:F5))</f>
        <v>0.53643578643578638</v>
      </c>
      <c r="G5">
        <f>Working!G5/(SUM(Working!G5:I5))</f>
        <v>4.729871767920959E-4</v>
      </c>
      <c r="H5">
        <f>Working!H5/(SUM(Working!G5:I5))</f>
        <v>0.68583140634853901</v>
      </c>
      <c r="I5">
        <f>Working!I5/(SUM(Working!G5:I5))</f>
        <v>0.31369560647466893</v>
      </c>
      <c r="J5">
        <f>Working!J5/(SUM(Working!J5:L5))</f>
        <v>0.34340480831708903</v>
      </c>
      <c r="K5">
        <f>Working!K5/(SUM(Working!J5:L5))</f>
        <v>9.5191682910981165E-2</v>
      </c>
      <c r="L5">
        <f>Working!L5/(SUM(Working!J5:L5))</f>
        <v>0.56140350877192979</v>
      </c>
      <c r="M5">
        <f t="shared" si="0"/>
        <v>0.99999999999999989</v>
      </c>
      <c r="N5">
        <f t="shared" si="1"/>
        <v>1</v>
      </c>
      <c r="O5">
        <f t="shared" si="2"/>
        <v>1</v>
      </c>
      <c r="P5">
        <v>68</v>
      </c>
      <c r="Q5">
        <v>89</v>
      </c>
      <c r="R5">
        <v>0.43</v>
      </c>
      <c r="S5">
        <f>SUM(Working!D5:F5)</f>
        <v>58.212000000000003</v>
      </c>
      <c r="T5">
        <f>SUM(Working!G5:I5)</f>
        <v>1.9027999999999998</v>
      </c>
    </row>
    <row r="6" spans="1:20" x14ac:dyDescent="0.2">
      <c r="A6" s="4" t="s">
        <v>67</v>
      </c>
      <c r="B6" t="s">
        <v>60</v>
      </c>
      <c r="C6">
        <v>2.42</v>
      </c>
      <c r="D6">
        <f>Working!D6/(SUM(Working!D6:F6))</f>
        <v>0.36085180074140216</v>
      </c>
      <c r="E6">
        <f>Working!E6/(SUM(Working!D6:F6))</f>
        <v>0.26575750196173925</v>
      </c>
      <c r="F6">
        <f>Working!F6/(SUM(Working!D6:F6))</f>
        <v>0.37339069729685848</v>
      </c>
      <c r="G6">
        <f>Working!G6/(SUM(Working!G6:I6))</f>
        <v>1.8106637649619149E-3</v>
      </c>
      <c r="H6">
        <f>Working!H6/(SUM(Working!G6:I6))</f>
        <v>0.77196953210010877</v>
      </c>
      <c r="I6">
        <f>Working!I6/(SUM(Working!G6:I6))</f>
        <v>0.22621980413492926</v>
      </c>
      <c r="J6">
        <f>Working!J6/(SUM(Working!J6:L6))</f>
        <v>0.44702842377260982</v>
      </c>
      <c r="K6">
        <f>Working!K6/(SUM(Working!J6:L6))</f>
        <v>0.48062015503875971</v>
      </c>
      <c r="L6">
        <f>Working!L6/(SUM(Working!J6:L6))</f>
        <v>7.2351421188630499E-2</v>
      </c>
      <c r="M6">
        <f t="shared" si="0"/>
        <v>0.99999999999999989</v>
      </c>
      <c r="N6">
        <f t="shared" si="1"/>
        <v>0.99999999999999989</v>
      </c>
      <c r="O6">
        <f t="shared" si="2"/>
        <v>1</v>
      </c>
      <c r="P6">
        <v>95</v>
      </c>
      <c r="Q6">
        <v>97</v>
      </c>
      <c r="R6">
        <v>1.73</v>
      </c>
      <c r="S6">
        <f>SUM(Working!D6:F6)</f>
        <v>184.78500000000003</v>
      </c>
      <c r="T6">
        <f>SUM(Working!G6:I6)</f>
        <v>22.975000000000001</v>
      </c>
    </row>
    <row r="7" spans="1:20" x14ac:dyDescent="0.2">
      <c r="A7" s="4" t="s">
        <v>68</v>
      </c>
      <c r="B7" t="s">
        <v>60</v>
      </c>
      <c r="C7">
        <v>1.6</v>
      </c>
      <c r="D7">
        <f>Working!D7/(SUM(Working!D7:F7))</f>
        <v>0.30453305014632698</v>
      </c>
      <c r="E7">
        <f>Working!E7/(SUM(Working!D7:F7))</f>
        <v>0.25010187323265376</v>
      </c>
      <c r="F7">
        <f>Working!F7/(SUM(Working!D7:F7))</f>
        <v>0.44536507662101921</v>
      </c>
      <c r="G7">
        <f>Working!G7/(SUM(Working!G7:I7))</f>
        <v>4.5056545965186306E-5</v>
      </c>
      <c r="H7">
        <f>Working!H7/(SUM(Working!G7:I7))</f>
        <v>0.95154418795588458</v>
      </c>
      <c r="I7">
        <f>Working!I7/(SUM(Working!G7:I7))</f>
        <v>4.8410755498150174E-2</v>
      </c>
      <c r="J7">
        <f>Working!J7/(SUM(Working!J7:L7))</f>
        <v>2.803738317757009E-2</v>
      </c>
      <c r="K7">
        <f>Working!K7/(SUM(Working!J7:L7))</f>
        <v>0.71028037383177567</v>
      </c>
      <c r="L7">
        <f>Working!L7/(SUM(Working!J7:L7))</f>
        <v>0.26168224299065423</v>
      </c>
      <c r="M7">
        <f t="shared" si="0"/>
        <v>0.99999999999999989</v>
      </c>
      <c r="N7">
        <f t="shared" si="1"/>
        <v>1</v>
      </c>
      <c r="O7">
        <f t="shared" si="2"/>
        <v>1</v>
      </c>
      <c r="P7">
        <v>78</v>
      </c>
      <c r="Q7">
        <v>86</v>
      </c>
      <c r="R7">
        <v>1.81</v>
      </c>
      <c r="S7">
        <f>SUM(Working!D7:F7)</f>
        <v>80.983000000000004</v>
      </c>
      <c r="T7">
        <f>SUM(Working!G7:I7)</f>
        <v>19.974900000000002</v>
      </c>
    </row>
    <row r="8" spans="1:20" x14ac:dyDescent="0.2">
      <c r="A8" s="4" t="s">
        <v>69</v>
      </c>
      <c r="B8" t="s">
        <v>60</v>
      </c>
      <c r="C8">
        <v>1.5</v>
      </c>
      <c r="D8">
        <f>Working!D8/(SUM(Working!D8:F8))</f>
        <v>0.13925982449446778</v>
      </c>
      <c r="E8">
        <f>Working!E8/(SUM(Working!D8:F8))</f>
        <v>0.38382296833269747</v>
      </c>
      <c r="F8">
        <f>Working!F8/(SUM(Working!D8:F8))</f>
        <v>0.47691720717283481</v>
      </c>
      <c r="G8">
        <f>Working!G8/(SUM(Working!G8:I8))</f>
        <v>9.6319142481545161E-3</v>
      </c>
      <c r="H8">
        <f>Working!H8/(SUM(Working!G8:I8))</f>
        <v>0.97380928304176351</v>
      </c>
      <c r="I8">
        <f>Working!I8/(SUM(Working!G8:I8))</f>
        <v>1.6558802710081911E-2</v>
      </c>
      <c r="J8">
        <f>Working!J8/(SUM(Working!J8:L8))</f>
        <v>0.24087591240875911</v>
      </c>
      <c r="K8">
        <f>Working!K8/(SUM(Working!J8:L8))</f>
        <v>0.55474452554744524</v>
      </c>
      <c r="L8">
        <f>Working!L8/(SUM(Working!J8:L8))</f>
        <v>0.20437956204379562</v>
      </c>
      <c r="M8">
        <f t="shared" si="0"/>
        <v>1</v>
      </c>
      <c r="N8">
        <f t="shared" si="1"/>
        <v>0.99999999999999989</v>
      </c>
      <c r="O8">
        <f t="shared" si="2"/>
        <v>1</v>
      </c>
      <c r="P8">
        <v>73</v>
      </c>
      <c r="Q8">
        <v>95</v>
      </c>
      <c r="R8">
        <v>1.79</v>
      </c>
      <c r="S8">
        <f>SUM(Working!D8:F8)</f>
        <v>23.588999999999999</v>
      </c>
      <c r="T8">
        <f>SUM(Working!G8:I8)</f>
        <v>11.8668</v>
      </c>
    </row>
    <row r="9" spans="1:20" x14ac:dyDescent="0.2">
      <c r="A9" s="4" t="s">
        <v>70</v>
      </c>
      <c r="B9" t="s">
        <v>61</v>
      </c>
      <c r="C9">
        <v>1.3</v>
      </c>
      <c r="D9">
        <f>Working!D9/(SUM(Working!D9:F9))</f>
        <v>0.33884744517353638</v>
      </c>
      <c r="E9">
        <f>Working!E9/(SUM(Working!D9:F9))</f>
        <v>0.25249257584880247</v>
      </c>
      <c r="F9">
        <f>Working!F9/(SUM(Working!D9:F9))</f>
        <v>0.40865997897766121</v>
      </c>
      <c r="G9">
        <f>Working!G9/(SUM(Working!G9:I9))</f>
        <v>7.7393390604442382E-5</v>
      </c>
      <c r="H9">
        <f>Working!H9/(SUM(Working!G9:I9))</f>
        <v>0.92132531881777302</v>
      </c>
      <c r="I9">
        <f>Working!I9/(SUM(Working!G9:I9))</f>
        <v>7.8597287791622603E-2</v>
      </c>
      <c r="J9">
        <f>Working!J9/(SUM(Working!J9:L9))</f>
        <v>0.82774746687451295</v>
      </c>
      <c r="K9">
        <f>Working!K9/(SUM(Working!J9:L9))</f>
        <v>0.15042868277474669</v>
      </c>
      <c r="L9">
        <f>Working!L9/(SUM(Working!J9:L9))</f>
        <v>2.1823850350740456E-2</v>
      </c>
      <c r="M9">
        <f t="shared" si="0"/>
        <v>1</v>
      </c>
      <c r="N9">
        <f t="shared" si="1"/>
        <v>1</v>
      </c>
      <c r="O9">
        <f t="shared" si="2"/>
        <v>1</v>
      </c>
      <c r="P9">
        <v>85</v>
      </c>
      <c r="Q9">
        <v>85</v>
      </c>
      <c r="R9">
        <v>2.4</v>
      </c>
      <c r="S9">
        <f>SUM(Working!D9:F9)</f>
        <v>97.991</v>
      </c>
      <c r="T9">
        <f>SUM(Working!G9:I9)</f>
        <v>11.6289</v>
      </c>
    </row>
    <row r="10" spans="1:20" x14ac:dyDescent="0.2">
      <c r="A10" s="4" t="s">
        <v>71</v>
      </c>
      <c r="B10" t="s">
        <v>61</v>
      </c>
      <c r="C10">
        <v>1.65</v>
      </c>
      <c r="D10">
        <f>Working!D10/(SUM(Working!D10:F10))</f>
        <v>0.24357701807437501</v>
      </c>
      <c r="E10">
        <f>Working!E10/(SUM(Working!D10:F10))</f>
        <v>0.28835899448304519</v>
      </c>
      <c r="F10">
        <f>Working!F10/(SUM(Working!D10:F10))</f>
        <v>0.46806398744257988</v>
      </c>
      <c r="G10">
        <f>Working!G10/(SUM(Working!G10:I10))</f>
        <v>3.8553442701953772E-4</v>
      </c>
      <c r="H10">
        <f>Working!H10/(SUM(Working!G10:I10))</f>
        <v>0.95335435031425075</v>
      </c>
      <c r="I10">
        <f>Working!I10/(SUM(Working!G10:I10))</f>
        <v>4.6260115258729737E-2</v>
      </c>
      <c r="J10">
        <f>Working!J10/(SUM(Working!J10:L10))</f>
        <v>2.803738317757009E-2</v>
      </c>
      <c r="K10">
        <f>Working!K10/(SUM(Working!J10:L10))</f>
        <v>0.71028037383177567</v>
      </c>
      <c r="L10">
        <f>Working!L10/(SUM(Working!J10:L10))</f>
        <v>0.26168224299065423</v>
      </c>
      <c r="M10">
        <f t="shared" si="0"/>
        <v>1</v>
      </c>
      <c r="N10">
        <f t="shared" si="1"/>
        <v>1</v>
      </c>
      <c r="O10">
        <f t="shared" si="2"/>
        <v>1</v>
      </c>
      <c r="P10">
        <v>58</v>
      </c>
      <c r="Q10">
        <v>60</v>
      </c>
      <c r="R10">
        <v>2.5</v>
      </c>
      <c r="S10">
        <f>SUM(Working!D10:F10)</f>
        <v>86.641999999999996</v>
      </c>
      <c r="T10">
        <f>SUM(Working!G10:I10)</f>
        <v>24.900500000000001</v>
      </c>
    </row>
    <row r="11" spans="1:20" x14ac:dyDescent="0.2">
      <c r="A11" s="4" t="s">
        <v>72</v>
      </c>
      <c r="B11" t="s">
        <v>61</v>
      </c>
      <c r="C11">
        <v>2.2999999999999998</v>
      </c>
      <c r="D11">
        <f>Working!D11/(SUM(Working!D11:F11))</f>
        <v>0.17691797112672161</v>
      </c>
      <c r="E11">
        <f>Working!E11/(SUM(Working!D11:F11))</f>
        <v>0.29088998285303391</v>
      </c>
      <c r="F11">
        <f>Working!F11/(SUM(Working!D11:F11))</f>
        <v>0.53219204602024439</v>
      </c>
      <c r="G11">
        <f>Working!G11/(SUM(Working!G11:I11))</f>
        <v>3.2785690867363662E-4</v>
      </c>
      <c r="H11">
        <f>Working!H11/(SUM(Working!G11:I11))</f>
        <v>0.96608502422498266</v>
      </c>
      <c r="I11">
        <f>Working!I11/(SUM(Working!G11:I11))</f>
        <v>3.3587118866343663E-2</v>
      </c>
      <c r="J11">
        <f>Working!J11/(SUM(Working!J11:L11))</f>
        <v>0.38461538461538458</v>
      </c>
      <c r="K11">
        <f>Working!K11/(SUM(Working!J11:L11))</f>
        <v>0.44970414201183428</v>
      </c>
      <c r="L11">
        <f>Working!L11/(SUM(Working!J11:L11))</f>
        <v>0.16568047337278105</v>
      </c>
      <c r="M11">
        <f t="shared" si="0"/>
        <v>0.99999999999999989</v>
      </c>
      <c r="N11">
        <f t="shared" si="1"/>
        <v>1</v>
      </c>
      <c r="O11">
        <f t="shared" si="2"/>
        <v>0.99999999999999989</v>
      </c>
      <c r="P11">
        <v>45</v>
      </c>
      <c r="Q11">
        <v>45</v>
      </c>
      <c r="R11">
        <v>0.87</v>
      </c>
      <c r="S11">
        <f>SUM(Working!D11:F11)</f>
        <v>36.158000000000001</v>
      </c>
      <c r="T11">
        <f>SUM(Working!G11:I11)</f>
        <v>2.7451000000000003</v>
      </c>
    </row>
    <row r="12" spans="1:20" x14ac:dyDescent="0.2">
      <c r="A12" t="s">
        <v>73</v>
      </c>
      <c r="B12" t="s">
        <v>60</v>
      </c>
      <c r="C12">
        <v>1.8</v>
      </c>
      <c r="D12">
        <f>Working!D12/(SUM(Working!D12:F12))</f>
        <v>0.23421808072301162</v>
      </c>
      <c r="E12">
        <f>Working!E12/(SUM(Working!D12:F12))</f>
        <v>0.33629456564064952</v>
      </c>
      <c r="F12">
        <f>Working!F12/(SUM(Working!D12:F12))</f>
        <v>0.42948735363633894</v>
      </c>
      <c r="G12">
        <f>Working!G12/(SUM(Working!G12:I12))</f>
        <v>2.738789957770155E-2</v>
      </c>
      <c r="H12">
        <f>Working!H12/(SUM(Working!G12:I12))</f>
        <v>0.87662234127363758</v>
      </c>
      <c r="I12">
        <f>Working!I12/(SUM(Working!G12:I12))</f>
        <v>9.5989759148660911E-2</v>
      </c>
      <c r="J12">
        <f>Working!J12/(SUM(Working!J12:L12))</f>
        <v>2.803738317757009E-2</v>
      </c>
      <c r="K12">
        <f>Working!K12/(SUM(Working!J12:L12))</f>
        <v>0.71028037383177567</v>
      </c>
      <c r="L12">
        <f>Working!L12/(SUM(Working!J12:L12))</f>
        <v>0.26168224299065423</v>
      </c>
      <c r="M12">
        <f t="shared" si="0"/>
        <v>1</v>
      </c>
      <c r="N12">
        <f t="shared" si="1"/>
        <v>1</v>
      </c>
      <c r="O12">
        <f t="shared" si="2"/>
        <v>1</v>
      </c>
      <c r="P12">
        <v>74</v>
      </c>
      <c r="Q12">
        <v>74</v>
      </c>
      <c r="R12">
        <v>2.58</v>
      </c>
      <c r="S12">
        <f>SUM(Working!D12:F12)</f>
        <v>110.42699999999999</v>
      </c>
      <c r="T12">
        <f>SUM(Working!G12:I12)</f>
        <v>21.951299999999996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selection sqref="A1:W10"/>
    </sheetView>
  </sheetViews>
  <sheetFormatPr baseColWidth="10" defaultRowHeight="15" x14ac:dyDescent="0.2"/>
  <cols>
    <col min="2" max="2" width="18.6640625" bestFit="1" customWidth="1"/>
    <col min="24" max="24" width="11.6640625" customWidth="1"/>
    <col min="26" max="26" width="13.5" customWidth="1"/>
  </cols>
  <sheetData>
    <row r="1" spans="1:26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6" t="s">
        <v>82</v>
      </c>
      <c r="K1" s="26" t="s">
        <v>83</v>
      </c>
      <c r="L1" s="26" t="s">
        <v>84</v>
      </c>
      <c r="M1" s="26" t="s">
        <v>85</v>
      </c>
      <c r="N1" s="26" t="s">
        <v>86</v>
      </c>
      <c r="O1" s="26" t="s">
        <v>87</v>
      </c>
      <c r="P1" s="26" t="s">
        <v>88</v>
      </c>
      <c r="Q1" s="26" t="s">
        <v>89</v>
      </c>
      <c r="R1" s="23" t="s">
        <v>62</v>
      </c>
      <c r="S1" s="23" t="s">
        <v>63</v>
      </c>
      <c r="T1" s="23" t="s">
        <v>64</v>
      </c>
      <c r="U1" s="27" t="s">
        <v>76</v>
      </c>
      <c r="V1" s="27" t="s">
        <v>78</v>
      </c>
      <c r="W1" s="27" t="s">
        <v>75</v>
      </c>
      <c r="X1" s="27" t="s">
        <v>90</v>
      </c>
      <c r="Y1" s="27" t="s">
        <v>91</v>
      </c>
      <c r="Z1" s="27" t="s">
        <v>92</v>
      </c>
    </row>
    <row r="2" spans="1:26" x14ac:dyDescent="0.2">
      <c r="A2" s="4" t="s">
        <v>80</v>
      </c>
      <c r="B2" t="s">
        <v>59</v>
      </c>
      <c r="C2">
        <v>4.25</v>
      </c>
      <c r="D2" s="19">
        <v>3.2050000000000001</v>
      </c>
      <c r="E2" s="19">
        <v>3.5979999999999999</v>
      </c>
      <c r="F2" s="19">
        <v>11.567999999999998</v>
      </c>
      <c r="G2" s="20">
        <v>8.9999999999999998E-4</v>
      </c>
      <c r="H2" s="19">
        <v>1E-3</v>
      </c>
      <c r="I2" s="20">
        <v>0.252</v>
      </c>
      <c r="J2" s="25">
        <v>0.4</v>
      </c>
      <c r="K2" s="24">
        <v>3.4523999999999999</v>
      </c>
      <c r="L2" s="24">
        <v>0.58979999999999999</v>
      </c>
      <c r="M2" s="24">
        <v>13.110300000000001</v>
      </c>
      <c r="N2" s="25">
        <v>3</v>
      </c>
      <c r="O2" s="25">
        <v>0.4</v>
      </c>
      <c r="P2" s="24">
        <v>1.6055999999999999</v>
      </c>
      <c r="Q2" s="24">
        <v>30.605</v>
      </c>
      <c r="R2" s="17">
        <v>6.8</v>
      </c>
      <c r="S2">
        <v>0.81</v>
      </c>
      <c r="T2">
        <v>0.28000000000000003</v>
      </c>
      <c r="U2" s="27">
        <v>48.3</v>
      </c>
      <c r="V2" s="27">
        <v>90</v>
      </c>
      <c r="W2" s="27">
        <v>0.19</v>
      </c>
      <c r="X2" s="30">
        <v>0.82340400000000002</v>
      </c>
      <c r="Y2" s="30">
        <v>0.17621010000000001</v>
      </c>
      <c r="Z2" s="30">
        <v>0</v>
      </c>
    </row>
    <row r="3" spans="1:26" x14ac:dyDescent="0.2">
      <c r="A3" s="4" t="s">
        <v>81</v>
      </c>
      <c r="B3" t="s">
        <v>59</v>
      </c>
      <c r="C3">
        <v>4.25</v>
      </c>
      <c r="D3" s="19">
        <v>3.2050000000000001</v>
      </c>
      <c r="E3" s="19">
        <v>3.5979999999999999</v>
      </c>
      <c r="F3" s="19">
        <v>11.567999999999998</v>
      </c>
      <c r="G3" s="20">
        <v>8.9999999999999998E-4</v>
      </c>
      <c r="H3" s="19">
        <v>1E-3</v>
      </c>
      <c r="I3" s="20">
        <v>0.252</v>
      </c>
      <c r="J3" s="24">
        <v>0.57119999999999993</v>
      </c>
      <c r="K3" s="24">
        <v>2.2067999999999999</v>
      </c>
      <c r="L3" s="25">
        <v>0.5</v>
      </c>
      <c r="M3" s="24">
        <v>8.291500000000001</v>
      </c>
      <c r="N3" s="25">
        <v>3</v>
      </c>
      <c r="O3" s="25">
        <v>0.4</v>
      </c>
      <c r="P3" s="25">
        <v>0.6</v>
      </c>
      <c r="Q3" s="24">
        <v>24.456400000000002</v>
      </c>
      <c r="R3" s="17">
        <v>6.8</v>
      </c>
      <c r="S3">
        <v>0.81</v>
      </c>
      <c r="T3">
        <v>0.28000000000000003</v>
      </c>
      <c r="U3" s="27">
        <v>48.3</v>
      </c>
      <c r="V3" s="27">
        <v>48.3</v>
      </c>
      <c r="W3" s="27">
        <v>0.19</v>
      </c>
      <c r="X3" s="30">
        <v>0.95678339999999995</v>
      </c>
      <c r="Y3" s="30">
        <v>4.3216579999999997E-2</v>
      </c>
      <c r="Z3" s="30">
        <v>0</v>
      </c>
    </row>
    <row r="4" spans="1:26" x14ac:dyDescent="0.2">
      <c r="A4" s="4" t="s">
        <v>65</v>
      </c>
      <c r="B4" t="s">
        <v>60</v>
      </c>
      <c r="C4">
        <v>5.24</v>
      </c>
      <c r="D4" s="19">
        <v>20.978000000000002</v>
      </c>
      <c r="E4" s="19">
        <v>15.298999999999999</v>
      </c>
      <c r="F4" s="19">
        <v>27.798999999999999</v>
      </c>
      <c r="G4" s="20">
        <v>8.9999999999999998E-4</v>
      </c>
      <c r="H4" s="19">
        <v>4.5960000000000001</v>
      </c>
      <c r="I4" s="20">
        <v>3.8401000000000001</v>
      </c>
      <c r="J4" s="24">
        <v>0.79959999999999998</v>
      </c>
      <c r="K4" s="24">
        <v>9.8056999999999999</v>
      </c>
      <c r="L4" s="24">
        <v>0.59309999999999996</v>
      </c>
      <c r="M4" s="24">
        <v>12.133700000000001</v>
      </c>
      <c r="N4" s="25">
        <v>3</v>
      </c>
      <c r="O4" s="24">
        <v>0.82199999999999995</v>
      </c>
      <c r="P4" s="25">
        <v>0.6</v>
      </c>
      <c r="Q4" s="24">
        <v>93.798300000000012</v>
      </c>
      <c r="R4" s="17">
        <v>3.71</v>
      </c>
      <c r="S4">
        <v>0.76</v>
      </c>
      <c r="T4">
        <v>2.2599999999999998</v>
      </c>
      <c r="U4" s="27">
        <v>66</v>
      </c>
      <c r="V4" s="27">
        <v>95</v>
      </c>
      <c r="W4" s="27">
        <v>0.4</v>
      </c>
      <c r="X4" s="30">
        <v>0.89951689999999995</v>
      </c>
      <c r="Y4" s="30">
        <v>0.10048310000000001</v>
      </c>
      <c r="Z4" s="30">
        <v>0</v>
      </c>
    </row>
    <row r="5" spans="1:26" x14ac:dyDescent="0.2">
      <c r="A5" s="4" t="s">
        <v>66</v>
      </c>
      <c r="B5" t="s">
        <v>60</v>
      </c>
      <c r="C5">
        <v>5.31</v>
      </c>
      <c r="D5" s="19">
        <v>8.2289999999999992</v>
      </c>
      <c r="E5" s="19">
        <v>18.756</v>
      </c>
      <c r="F5" s="19">
        <v>31.227</v>
      </c>
      <c r="G5" s="20">
        <v>8.9999999999999998E-4</v>
      </c>
      <c r="H5" s="19">
        <v>1.3049999999999999</v>
      </c>
      <c r="I5" s="20">
        <v>0.59689999999999999</v>
      </c>
      <c r="J5" s="24">
        <v>0.58889999999999998</v>
      </c>
      <c r="K5" s="24">
        <v>17.9727</v>
      </c>
      <c r="L5" s="24">
        <v>0.61780000000000002</v>
      </c>
      <c r="M5" s="24">
        <v>12.232900000000001</v>
      </c>
      <c r="N5" s="25">
        <v>3</v>
      </c>
      <c r="O5" s="25">
        <v>0.4</v>
      </c>
      <c r="P5" s="25">
        <v>0.6</v>
      </c>
      <c r="Q5" s="24">
        <v>94.501300000000001</v>
      </c>
      <c r="R5" s="17">
        <v>10.57</v>
      </c>
      <c r="S5">
        <v>2.93</v>
      </c>
      <c r="T5">
        <v>17.28</v>
      </c>
      <c r="U5" s="27">
        <v>68</v>
      </c>
      <c r="V5" s="27">
        <v>89</v>
      </c>
      <c r="W5" s="27">
        <v>0.43</v>
      </c>
      <c r="X5" s="30">
        <v>0.96273960000000003</v>
      </c>
      <c r="Y5" s="30">
        <v>3.7260389999999997E-2</v>
      </c>
      <c r="Z5" s="30">
        <v>0</v>
      </c>
    </row>
    <row r="6" spans="1:26" x14ac:dyDescent="0.2">
      <c r="A6" s="4" t="s">
        <v>67</v>
      </c>
      <c r="B6" t="s">
        <v>60</v>
      </c>
      <c r="C6">
        <v>2.42</v>
      </c>
      <c r="D6" s="19">
        <v>66.680000000000007</v>
      </c>
      <c r="E6" s="19">
        <v>49.107999999999997</v>
      </c>
      <c r="F6" s="19">
        <v>68.997</v>
      </c>
      <c r="G6" s="20">
        <v>4.1599999999999998E-2</v>
      </c>
      <c r="H6" s="19">
        <v>17.736000000000001</v>
      </c>
      <c r="I6" s="20">
        <v>5.1974</v>
      </c>
      <c r="J6" s="24">
        <v>5.1928000000000001</v>
      </c>
      <c r="K6" s="24">
        <v>57.8476</v>
      </c>
      <c r="L6" s="24">
        <v>2.2854999999999999</v>
      </c>
      <c r="M6" s="24">
        <v>7.3549000000000007</v>
      </c>
      <c r="N6" s="25">
        <v>3</v>
      </c>
      <c r="O6" s="25">
        <v>0.4</v>
      </c>
      <c r="P6" s="25">
        <v>0.6</v>
      </c>
      <c r="Q6" s="24">
        <v>1188.605</v>
      </c>
      <c r="R6" s="17">
        <v>1.73</v>
      </c>
      <c r="S6">
        <v>1.86</v>
      </c>
      <c r="T6">
        <v>0.28000000000000003</v>
      </c>
      <c r="U6" s="27">
        <v>95</v>
      </c>
      <c r="V6" s="27">
        <v>97</v>
      </c>
      <c r="W6" s="27">
        <v>1.73</v>
      </c>
      <c r="X6" s="30">
        <v>3.7254179999999998E-2</v>
      </c>
      <c r="Y6" s="30">
        <v>0.96123190000000003</v>
      </c>
      <c r="Z6" s="30">
        <v>6.4286770000000004E-6</v>
      </c>
    </row>
    <row r="7" spans="1:26" x14ac:dyDescent="0.2">
      <c r="A7" s="4" t="s">
        <v>68</v>
      </c>
      <c r="B7" t="s">
        <v>60</v>
      </c>
      <c r="C7">
        <v>1.6</v>
      </c>
      <c r="D7" s="19">
        <v>24.661999999999999</v>
      </c>
      <c r="E7" s="19">
        <v>20.254000000000001</v>
      </c>
      <c r="F7" s="19">
        <v>36.067</v>
      </c>
      <c r="G7" s="20">
        <v>8.9999999999999998E-4</v>
      </c>
      <c r="H7" s="19">
        <v>19.007000000000001</v>
      </c>
      <c r="I7" s="20">
        <v>0.96699999999999997</v>
      </c>
      <c r="J7" s="24">
        <v>2.7290999999999999</v>
      </c>
      <c r="K7" s="24">
        <v>16.6143</v>
      </c>
      <c r="L7" s="24">
        <v>0.71219999999999994</v>
      </c>
      <c r="M7" s="25">
        <v>2</v>
      </c>
      <c r="N7" s="25">
        <v>3</v>
      </c>
      <c r="O7" s="25">
        <v>0.4</v>
      </c>
      <c r="P7" s="25">
        <v>0.6</v>
      </c>
      <c r="Q7" s="24">
        <v>756.56449999999995</v>
      </c>
      <c r="R7" s="17">
        <v>0.03</v>
      </c>
      <c r="S7">
        <v>0.76</v>
      </c>
      <c r="T7">
        <v>0.28000000000000003</v>
      </c>
      <c r="U7" s="27">
        <v>78</v>
      </c>
      <c r="V7" s="27">
        <v>86</v>
      </c>
      <c r="W7" s="27">
        <v>1.81</v>
      </c>
      <c r="X7" s="30">
        <v>0.20076550000000001</v>
      </c>
      <c r="Y7" s="30">
        <v>0.79921240000000004</v>
      </c>
      <c r="Z7" s="30">
        <v>0</v>
      </c>
    </row>
    <row r="8" spans="1:26" x14ac:dyDescent="0.2">
      <c r="A8" s="4" t="s">
        <v>69</v>
      </c>
      <c r="B8" t="s">
        <v>60</v>
      </c>
      <c r="C8">
        <v>1.5</v>
      </c>
      <c r="D8" s="19">
        <v>3.2850000000000001</v>
      </c>
      <c r="E8" s="19">
        <v>9.0540000000000003</v>
      </c>
      <c r="F8" s="19">
        <v>11.25</v>
      </c>
      <c r="G8" s="20">
        <v>0.1143</v>
      </c>
      <c r="H8" s="19">
        <v>11.555999999999999</v>
      </c>
      <c r="I8" s="20">
        <v>0.19650000000000001</v>
      </c>
      <c r="J8" s="24">
        <v>0.86539999999999995</v>
      </c>
      <c r="K8" s="24">
        <v>13.939499999999999</v>
      </c>
      <c r="L8" s="25">
        <v>0.5</v>
      </c>
      <c r="M8" s="25">
        <v>2</v>
      </c>
      <c r="N8" s="25">
        <v>3</v>
      </c>
      <c r="O8" s="24">
        <v>1.1972</v>
      </c>
      <c r="P8" s="25">
        <v>0.6</v>
      </c>
      <c r="Q8" s="24">
        <v>862.25929999999994</v>
      </c>
      <c r="R8" s="17">
        <v>0.33</v>
      </c>
      <c r="S8">
        <v>0.76</v>
      </c>
      <c r="T8">
        <v>0.28000000000000003</v>
      </c>
      <c r="U8" s="27">
        <v>73</v>
      </c>
      <c r="V8" s="27">
        <v>95</v>
      </c>
      <c r="W8" s="27">
        <v>1.79</v>
      </c>
      <c r="X8" s="30">
        <v>0.1166469</v>
      </c>
      <c r="Y8" s="30">
        <v>0.8833434</v>
      </c>
      <c r="Z8" s="30">
        <v>4.8497780000000004E-6</v>
      </c>
    </row>
    <row r="9" spans="1:26" x14ac:dyDescent="0.2">
      <c r="A9" s="4" t="s">
        <v>71</v>
      </c>
      <c r="B9" t="s">
        <v>61</v>
      </c>
      <c r="C9">
        <v>1.65</v>
      </c>
      <c r="D9" s="19">
        <v>21.103999999999999</v>
      </c>
      <c r="E9" s="19">
        <v>24.984000000000002</v>
      </c>
      <c r="F9" s="19">
        <v>40.554000000000002</v>
      </c>
      <c r="G9" s="20">
        <v>9.5999999999999992E-3</v>
      </c>
      <c r="H9" s="19">
        <v>23.739000000000001</v>
      </c>
      <c r="I9" s="20">
        <v>1.1518999999999999</v>
      </c>
      <c r="J9" s="24">
        <v>4.9048000000000007</v>
      </c>
      <c r="K9" s="24">
        <v>30.043900000000001</v>
      </c>
      <c r="L9" s="24">
        <v>0.78320000000000001</v>
      </c>
      <c r="M9" s="24">
        <v>14.2658</v>
      </c>
      <c r="N9" s="25">
        <v>3</v>
      </c>
      <c r="O9" s="25">
        <v>0.4</v>
      </c>
      <c r="P9" s="25">
        <v>0.6</v>
      </c>
      <c r="Q9" s="24">
        <v>1268.3424</v>
      </c>
      <c r="R9" s="17">
        <v>0.03</v>
      </c>
      <c r="S9">
        <v>0.76</v>
      </c>
      <c r="T9">
        <v>0.28000000000000003</v>
      </c>
      <c r="U9" s="27">
        <v>58</v>
      </c>
      <c r="V9" s="27">
        <v>60</v>
      </c>
      <c r="W9" s="27">
        <v>2.5</v>
      </c>
      <c r="X9" s="30">
        <v>0.73781529999999995</v>
      </c>
      <c r="Y9" s="30">
        <v>0.26218469999999999</v>
      </c>
      <c r="Z9" s="30">
        <v>0</v>
      </c>
    </row>
    <row r="10" spans="1:26" x14ac:dyDescent="0.2">
      <c r="A10" s="4" t="s">
        <v>72</v>
      </c>
      <c r="B10" t="s">
        <v>61</v>
      </c>
      <c r="C10">
        <v>2.2999999999999998</v>
      </c>
      <c r="D10" s="19">
        <v>6.3970000000000002</v>
      </c>
      <c r="E10" s="19">
        <v>10.518000000000001</v>
      </c>
      <c r="F10" s="19">
        <v>19.242999999999999</v>
      </c>
      <c r="G10" s="20">
        <v>8.9999999999999998E-4</v>
      </c>
      <c r="H10" s="19">
        <v>2.6520000000000001</v>
      </c>
      <c r="I10" s="20">
        <v>9.2200000000000004E-2</v>
      </c>
      <c r="J10" s="25">
        <v>0.4</v>
      </c>
      <c r="K10" s="24">
        <v>12.9412</v>
      </c>
      <c r="L10" s="25">
        <v>0.5</v>
      </c>
      <c r="M10" s="24">
        <v>8.5723000000000003</v>
      </c>
      <c r="N10" s="25">
        <v>3</v>
      </c>
      <c r="O10" s="25">
        <v>0.4</v>
      </c>
      <c r="P10" s="25">
        <v>0.6</v>
      </c>
      <c r="Q10" s="24">
        <v>128.6026</v>
      </c>
      <c r="R10" s="17">
        <v>0.65</v>
      </c>
      <c r="S10">
        <v>0.76</v>
      </c>
      <c r="T10">
        <v>0.28000000000000003</v>
      </c>
      <c r="U10" s="27">
        <v>45</v>
      </c>
      <c r="V10" s="27">
        <v>45</v>
      </c>
      <c r="W10" s="27">
        <v>0.87</v>
      </c>
      <c r="X10" s="30">
        <v>0.85073989999999999</v>
      </c>
      <c r="Y10" s="30">
        <v>0.14926010000000001</v>
      </c>
      <c r="Z10" s="30">
        <v>0</v>
      </c>
    </row>
    <row r="11" spans="1:26" x14ac:dyDescent="0.2">
      <c r="X11" s="28"/>
      <c r="Y11" s="28"/>
      <c r="Z11" s="28"/>
    </row>
  </sheetData>
  <conditionalFormatting sqref="R12 J3:J10">
    <cfRule type="cellIs" dxfId="28" priority="2" operator="lessThan">
      <formula>$D$29</formula>
    </cfRule>
  </conditionalFormatting>
  <conditionalFormatting sqref="S12 K3:K10">
    <cfRule type="cellIs" dxfId="27" priority="4" operator="lessThan">
      <formula>$F$29</formula>
    </cfRule>
  </conditionalFormatting>
  <conditionalFormatting sqref="T12 L3:L10">
    <cfRule type="cellIs" dxfId="26" priority="6" operator="lessThan">
      <formula>$H$29</formula>
    </cfRule>
  </conditionalFormatting>
  <conditionalFormatting sqref="U12 M3:M10">
    <cfRule type="cellIs" dxfId="25" priority="7" operator="lessThan">
      <formula>$I$29</formula>
    </cfRule>
  </conditionalFormatting>
  <conditionalFormatting sqref="V12">
    <cfRule type="cellIs" dxfId="24" priority="8" operator="lessThan">
      <formula>$J$29</formula>
    </cfRule>
  </conditionalFormatting>
  <conditionalFormatting sqref="W12 O3:O10">
    <cfRule type="cellIs" dxfId="23" priority="9" operator="lessThan">
      <formula>$K$29</formula>
    </cfRule>
  </conditionalFormatting>
  <conditionalFormatting sqref="X12 P3:P10">
    <cfRule type="cellIs" dxfId="22" priority="10" operator="lessThan">
      <formula>$L$29</formula>
    </cfRule>
  </conditionalFormatting>
  <conditionalFormatting sqref="Y12 Q2:Q10">
    <cfRule type="cellIs" dxfId="21" priority="11" operator="lessThan">
      <formula>$M$29</formula>
    </cfRule>
  </conditionalFormatting>
  <conditionalFormatting sqref="J2">
    <cfRule type="cellIs" dxfId="20" priority="13" operator="lessThan">
      <formula>$D$29</formula>
    </cfRule>
  </conditionalFormatting>
  <conditionalFormatting sqref="K2">
    <cfRule type="cellIs" dxfId="19" priority="15" operator="lessThan">
      <formula>$F$29</formula>
    </cfRule>
  </conditionalFormatting>
  <conditionalFormatting sqref="L2">
    <cfRule type="cellIs" dxfId="18" priority="17" operator="lessThan">
      <formula>$H$29</formula>
    </cfRule>
  </conditionalFormatting>
  <conditionalFormatting sqref="M2">
    <cfRule type="cellIs" dxfId="17" priority="18" operator="lessThan">
      <formula>$I$29</formula>
    </cfRule>
  </conditionalFormatting>
  <conditionalFormatting sqref="N2:N10">
    <cfRule type="cellIs" dxfId="16" priority="19" operator="lessThan">
      <formula>$J$29</formula>
    </cfRule>
  </conditionalFormatting>
  <conditionalFormatting sqref="O2">
    <cfRule type="cellIs" dxfId="15" priority="20" operator="lessThan">
      <formula>$K$29</formula>
    </cfRule>
  </conditionalFormatting>
  <conditionalFormatting sqref="P2">
    <cfRule type="cellIs" dxfId="14" priority="21" operator="lessThan">
      <formula>$L$29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"/>
  <sheetViews>
    <sheetView tabSelected="1" topLeftCell="R1" workbookViewId="0">
      <selection activeCell="AE18" sqref="AE18"/>
    </sheetView>
  </sheetViews>
  <sheetFormatPr baseColWidth="10" defaultRowHeight="15" x14ac:dyDescent="0.2"/>
  <cols>
    <col min="24" max="24" width="18" customWidth="1"/>
    <col min="25" max="25" width="14.5" customWidth="1"/>
    <col min="26" max="26" width="16.83203125" bestFit="1" customWidth="1"/>
    <col min="27" max="27" width="16.83203125" customWidth="1"/>
    <col min="28" max="28" width="17.33203125" customWidth="1"/>
    <col min="29" max="29" width="15.33203125" customWidth="1"/>
    <col min="30" max="30" width="16.33203125" customWidth="1"/>
    <col min="32" max="32" width="23.33203125" customWidth="1"/>
  </cols>
  <sheetData>
    <row r="1" spans="1:33" ht="16" x14ac:dyDescent="0.2">
      <c r="A1" s="4" t="s">
        <v>0</v>
      </c>
      <c r="B1" t="s">
        <v>57</v>
      </c>
      <c r="C1" t="s">
        <v>58</v>
      </c>
      <c r="D1" s="21" t="s">
        <v>1</v>
      </c>
      <c r="E1" s="21" t="s">
        <v>7</v>
      </c>
      <c r="F1" s="21" t="s">
        <v>10</v>
      </c>
      <c r="G1" s="22" t="s">
        <v>5</v>
      </c>
      <c r="H1" s="22" t="s">
        <v>6</v>
      </c>
      <c r="I1" s="22" t="s">
        <v>8</v>
      </c>
      <c r="J1" s="26" t="s">
        <v>82</v>
      </c>
      <c r="K1" s="26" t="s">
        <v>83</v>
      </c>
      <c r="L1" s="26" t="s">
        <v>84</v>
      </c>
      <c r="M1" s="26" t="s">
        <v>85</v>
      </c>
      <c r="N1" s="26" t="s">
        <v>86</v>
      </c>
      <c r="O1" s="26" t="s">
        <v>87</v>
      </c>
      <c r="P1" s="26" t="s">
        <v>88</v>
      </c>
      <c r="Q1" s="26" t="s">
        <v>89</v>
      </c>
      <c r="R1" s="23" t="s">
        <v>62</v>
      </c>
      <c r="S1" s="23" t="s">
        <v>63</v>
      </c>
      <c r="T1" s="23" t="s">
        <v>64</v>
      </c>
      <c r="U1" s="27" t="s">
        <v>76</v>
      </c>
      <c r="V1" s="27" t="s">
        <v>78</v>
      </c>
      <c r="W1" s="27" t="s">
        <v>75</v>
      </c>
      <c r="X1" s="31" t="s">
        <v>93</v>
      </c>
      <c r="Y1" s="31" t="s">
        <v>94</v>
      </c>
      <c r="Z1" s="31" t="s">
        <v>95</v>
      </c>
      <c r="AA1" s="31" t="s">
        <v>96</v>
      </c>
      <c r="AB1" s="31" t="s">
        <v>97</v>
      </c>
      <c r="AC1" s="31" t="s">
        <v>98</v>
      </c>
      <c r="AD1" s="31" t="s">
        <v>99</v>
      </c>
      <c r="AE1" s="31" t="s">
        <v>100</v>
      </c>
      <c r="AF1" s="31" t="s">
        <v>102</v>
      </c>
      <c r="AG1" s="31" t="s">
        <v>101</v>
      </c>
    </row>
    <row r="2" spans="1:33" x14ac:dyDescent="0.2">
      <c r="A2" s="4" t="s">
        <v>80</v>
      </c>
      <c r="B2" t="s">
        <v>59</v>
      </c>
      <c r="C2">
        <v>4.25</v>
      </c>
      <c r="D2" s="19">
        <v>3.2050000000000001</v>
      </c>
      <c r="E2" s="19">
        <v>3.5979999999999999</v>
      </c>
      <c r="F2" s="19">
        <v>11.567999999999998</v>
      </c>
      <c r="G2" s="20">
        <v>8.9999999999999998E-4</v>
      </c>
      <c r="H2" s="19">
        <v>1E-3</v>
      </c>
      <c r="I2" s="20">
        <v>0.252</v>
      </c>
      <c r="J2" s="25">
        <v>0.4</v>
      </c>
      <c r="K2" s="24">
        <v>3.4523999999999999</v>
      </c>
      <c r="L2" s="24">
        <v>0.58979999999999999</v>
      </c>
      <c r="M2" s="24">
        <v>13.110300000000001</v>
      </c>
      <c r="N2" s="25">
        <v>3</v>
      </c>
      <c r="O2" s="25">
        <v>0.4</v>
      </c>
      <c r="P2" s="24">
        <v>1.6055999999999999</v>
      </c>
      <c r="Q2" s="24">
        <v>30.605</v>
      </c>
      <c r="R2" s="17">
        <v>6.8</v>
      </c>
      <c r="S2">
        <v>0.81</v>
      </c>
      <c r="T2">
        <v>0.28000000000000003</v>
      </c>
      <c r="U2" s="27">
        <v>48.3</v>
      </c>
      <c r="V2" s="27">
        <v>90</v>
      </c>
      <c r="W2" s="27">
        <v>0.19</v>
      </c>
      <c r="X2" s="29">
        <v>1.4280129999999999E-3</v>
      </c>
      <c r="Y2" s="29">
        <v>0.46156667000000001</v>
      </c>
      <c r="Z2" s="29">
        <v>1.0772820000000001E-2</v>
      </c>
      <c r="AA2" s="29">
        <v>2.978565E-2</v>
      </c>
      <c r="AB2" s="29">
        <v>0.17567457</v>
      </c>
      <c r="AC2" s="29">
        <v>0.26407629999999999</v>
      </c>
      <c r="AD2" s="29">
        <v>1.9297480000000001E-5</v>
      </c>
      <c r="AE2" s="29">
        <v>9.5377770000000008E-3</v>
      </c>
      <c r="AF2" s="29">
        <v>2.6987520000000001E-2</v>
      </c>
      <c r="AG2" s="30">
        <f t="shared" ref="AG2:AG10" si="0">1-SUM(X2:AF2)</f>
        <v>2.0151382519999927E-2</v>
      </c>
    </row>
    <row r="3" spans="1:33" x14ac:dyDescent="0.2">
      <c r="A3" s="4" t="s">
        <v>81</v>
      </c>
      <c r="B3" t="s">
        <v>59</v>
      </c>
      <c r="C3">
        <v>4.25</v>
      </c>
      <c r="D3" s="19">
        <v>3.2050000000000001</v>
      </c>
      <c r="E3" s="19">
        <v>3.5979999999999999</v>
      </c>
      <c r="F3" s="19">
        <v>11.567999999999998</v>
      </c>
      <c r="G3" s="20">
        <v>8.9999999999999998E-4</v>
      </c>
      <c r="H3" s="19">
        <v>1E-3</v>
      </c>
      <c r="I3" s="20">
        <v>0.252</v>
      </c>
      <c r="J3" s="24">
        <v>0.57119999999999993</v>
      </c>
      <c r="K3" s="24">
        <v>2.2067999999999999</v>
      </c>
      <c r="L3" s="25">
        <v>0.5</v>
      </c>
      <c r="M3" s="24">
        <v>8.291500000000001</v>
      </c>
      <c r="N3" s="25">
        <v>3</v>
      </c>
      <c r="O3" s="25">
        <v>0.4</v>
      </c>
      <c r="P3" s="25">
        <v>0.6</v>
      </c>
      <c r="Q3" s="24">
        <v>24.456400000000002</v>
      </c>
      <c r="R3" s="17">
        <v>6.8</v>
      </c>
      <c r="S3">
        <v>0.81</v>
      </c>
      <c r="T3">
        <v>0.28000000000000003</v>
      </c>
      <c r="U3" s="27">
        <v>48.3</v>
      </c>
      <c r="V3" s="27">
        <v>48.3</v>
      </c>
      <c r="W3" s="27">
        <v>0.19</v>
      </c>
      <c r="X3" s="29">
        <v>2.8429190000000002E-3</v>
      </c>
      <c r="Y3" s="29">
        <v>0.70754574000000003</v>
      </c>
      <c r="Z3" s="29">
        <v>6.5745140000000001E-3</v>
      </c>
      <c r="AA3" s="29">
        <v>1.1830759999999999E-2</v>
      </c>
      <c r="AB3" s="29">
        <v>3.9468139999999999E-2</v>
      </c>
      <c r="AC3" s="29">
        <v>4.1830920000000001E-2</v>
      </c>
      <c r="AD3" s="29">
        <v>9.2236939999999995E-4</v>
      </c>
      <c r="AE3" s="29">
        <v>7.6383980000000004E-2</v>
      </c>
      <c r="AF3" s="29">
        <v>1.718387E-3</v>
      </c>
      <c r="AG3" s="30">
        <f t="shared" si="0"/>
        <v>0.11088227059999989</v>
      </c>
    </row>
    <row r="4" spans="1:33" x14ac:dyDescent="0.2">
      <c r="A4" s="4" t="s">
        <v>65</v>
      </c>
      <c r="B4" t="s">
        <v>60</v>
      </c>
      <c r="C4">
        <v>5.24</v>
      </c>
      <c r="D4" s="19">
        <v>20.978000000000002</v>
      </c>
      <c r="E4" s="19">
        <v>15.298999999999999</v>
      </c>
      <c r="F4" s="19">
        <v>27.798999999999999</v>
      </c>
      <c r="G4" s="20">
        <v>8.9999999999999998E-4</v>
      </c>
      <c r="H4" s="19">
        <v>4.5960000000000001</v>
      </c>
      <c r="I4" s="20">
        <v>3.8401000000000001</v>
      </c>
      <c r="J4" s="24">
        <v>0.79959999999999998</v>
      </c>
      <c r="K4" s="24">
        <v>9.8056999999999999</v>
      </c>
      <c r="L4" s="24">
        <v>0.59309999999999996</v>
      </c>
      <c r="M4" s="24">
        <v>12.133700000000001</v>
      </c>
      <c r="N4" s="25">
        <v>3</v>
      </c>
      <c r="O4" s="24">
        <v>0.82199999999999995</v>
      </c>
      <c r="P4" s="25">
        <v>0.6</v>
      </c>
      <c r="Q4" s="24">
        <v>93.798300000000012</v>
      </c>
      <c r="R4" s="17">
        <v>3.71</v>
      </c>
      <c r="S4">
        <v>0.76</v>
      </c>
      <c r="T4">
        <v>2.2599999999999998</v>
      </c>
      <c r="U4" s="27">
        <v>66</v>
      </c>
      <c r="V4" s="27">
        <v>95</v>
      </c>
      <c r="W4" s="27">
        <v>0.4</v>
      </c>
      <c r="X4" s="29">
        <v>1.5572369999999999E-3</v>
      </c>
      <c r="Y4" s="29">
        <v>0.36315186999999999</v>
      </c>
      <c r="Z4" s="29">
        <v>1.855118E-3</v>
      </c>
      <c r="AA4" s="29">
        <v>3.8724480000000001E-3</v>
      </c>
      <c r="AB4" s="29">
        <v>0.10034743</v>
      </c>
      <c r="AC4" s="29">
        <v>1.2219000000000001E-2</v>
      </c>
      <c r="AD4" s="29">
        <v>0</v>
      </c>
      <c r="AE4" s="29">
        <v>1.0791540000000001E-2</v>
      </c>
      <c r="AF4" s="29">
        <v>0.45770685</v>
      </c>
      <c r="AG4" s="30">
        <f>1-SUM(X4:AF4)</f>
        <v>4.8498507000000135E-2</v>
      </c>
    </row>
    <row r="5" spans="1:33" x14ac:dyDescent="0.2">
      <c r="A5" s="4" t="s">
        <v>66</v>
      </c>
      <c r="B5" t="s">
        <v>60</v>
      </c>
      <c r="C5">
        <v>5.31</v>
      </c>
      <c r="D5" s="19">
        <v>8.2289999999999992</v>
      </c>
      <c r="E5" s="19">
        <v>18.756</v>
      </c>
      <c r="F5" s="19">
        <v>31.227</v>
      </c>
      <c r="G5" s="20">
        <v>8.9999999999999998E-4</v>
      </c>
      <c r="H5" s="19">
        <v>1.3049999999999999</v>
      </c>
      <c r="I5" s="20">
        <v>0.59689999999999999</v>
      </c>
      <c r="J5" s="24">
        <v>0.58889999999999998</v>
      </c>
      <c r="K5" s="24">
        <v>17.9727</v>
      </c>
      <c r="L5" s="24">
        <v>0.61780000000000002</v>
      </c>
      <c r="M5" s="24">
        <v>12.232900000000001</v>
      </c>
      <c r="N5" s="25">
        <v>3</v>
      </c>
      <c r="O5" s="25">
        <v>0.4</v>
      </c>
      <c r="P5" s="25">
        <v>0.6</v>
      </c>
      <c r="Q5" s="24">
        <v>94.501300000000001</v>
      </c>
      <c r="R5" s="17">
        <v>10.57</v>
      </c>
      <c r="S5">
        <v>2.93</v>
      </c>
      <c r="T5">
        <v>17.28</v>
      </c>
      <c r="U5" s="27">
        <v>68</v>
      </c>
      <c r="V5" s="27">
        <v>89</v>
      </c>
      <c r="W5" s="27">
        <v>0.43</v>
      </c>
      <c r="X5" s="29">
        <v>9.0544130000000007E-3</v>
      </c>
      <c r="Y5" s="29">
        <v>0.70869466999999997</v>
      </c>
      <c r="Z5" s="29">
        <v>3.1421069999999999E-3</v>
      </c>
      <c r="AA5" s="29">
        <v>7.820511E-4</v>
      </c>
      <c r="AB5" s="29">
        <v>3.7197819999999999E-2</v>
      </c>
      <c r="AC5" s="29">
        <v>4.204306E-2</v>
      </c>
      <c r="AD5" s="29">
        <v>6.2564079999999998E-5</v>
      </c>
      <c r="AE5" s="29">
        <v>5.7628469999999998E-3</v>
      </c>
      <c r="AF5" s="29">
        <v>0.16305243</v>
      </c>
      <c r="AG5" s="30">
        <f t="shared" si="0"/>
        <v>3.0208037820000033E-2</v>
      </c>
    </row>
    <row r="6" spans="1:33" x14ac:dyDescent="0.2">
      <c r="A6" s="4" t="s">
        <v>67</v>
      </c>
      <c r="B6" t="s">
        <v>60</v>
      </c>
      <c r="C6">
        <v>2.42</v>
      </c>
      <c r="D6" s="19">
        <v>66.680000000000007</v>
      </c>
      <c r="E6" s="19">
        <v>49.107999999999997</v>
      </c>
      <c r="F6" s="19">
        <v>68.997</v>
      </c>
      <c r="G6" s="20">
        <v>4.1599999999999998E-2</v>
      </c>
      <c r="H6" s="19">
        <v>17.736000000000001</v>
      </c>
      <c r="I6" s="20">
        <v>5.1974</v>
      </c>
      <c r="J6" s="24">
        <v>5.1928000000000001</v>
      </c>
      <c r="K6" s="24">
        <v>57.8476</v>
      </c>
      <c r="L6" s="24">
        <v>2.2854999999999999</v>
      </c>
      <c r="M6" s="24">
        <v>7.3549000000000007</v>
      </c>
      <c r="N6" s="25">
        <v>3</v>
      </c>
      <c r="O6" s="25">
        <v>0.4</v>
      </c>
      <c r="P6" s="25">
        <v>0.6</v>
      </c>
      <c r="Q6" s="24">
        <v>1188.605</v>
      </c>
      <c r="R6" s="17">
        <v>1.73</v>
      </c>
      <c r="S6">
        <v>1.86</v>
      </c>
      <c r="T6">
        <v>0.28000000000000003</v>
      </c>
      <c r="U6" s="27">
        <v>95</v>
      </c>
      <c r="V6" s="27">
        <v>97</v>
      </c>
      <c r="W6" s="27">
        <v>1.73</v>
      </c>
      <c r="X6" s="29">
        <v>9.250866E-3</v>
      </c>
      <c r="Y6" s="29">
        <v>0</v>
      </c>
      <c r="Z6" s="29">
        <v>0</v>
      </c>
      <c r="AA6" s="29">
        <v>1.4818100000000001E-3</v>
      </c>
      <c r="AB6" s="29">
        <v>0.96123186000000005</v>
      </c>
      <c r="AC6" s="29">
        <v>1.2219000000000001E-2</v>
      </c>
      <c r="AD6" s="29">
        <v>0</v>
      </c>
      <c r="AE6" s="29">
        <v>2.008962E-3</v>
      </c>
      <c r="AF6" s="29">
        <v>0</v>
      </c>
      <c r="AG6" s="30">
        <f t="shared" si="0"/>
        <v>1.3807501999999916E-2</v>
      </c>
    </row>
    <row r="7" spans="1:33" x14ac:dyDescent="0.2">
      <c r="A7" s="4" t="s">
        <v>68</v>
      </c>
      <c r="B7" t="s">
        <v>60</v>
      </c>
      <c r="C7">
        <v>1.6</v>
      </c>
      <c r="D7" s="19">
        <v>24.661999999999999</v>
      </c>
      <c r="E7" s="19">
        <v>20.254000000000001</v>
      </c>
      <c r="F7" s="19">
        <v>36.067</v>
      </c>
      <c r="G7" s="20">
        <v>8.9999999999999998E-4</v>
      </c>
      <c r="H7" s="19">
        <v>19.007000000000001</v>
      </c>
      <c r="I7" s="20">
        <v>0.96699999999999997</v>
      </c>
      <c r="J7" s="24">
        <v>2.7290999999999999</v>
      </c>
      <c r="K7" s="24">
        <v>16.6143</v>
      </c>
      <c r="L7" s="24">
        <v>0.71219999999999994</v>
      </c>
      <c r="M7" s="25">
        <v>2</v>
      </c>
      <c r="N7" s="25">
        <v>3</v>
      </c>
      <c r="O7" s="25">
        <v>0.4</v>
      </c>
      <c r="P7" s="25">
        <v>0.6</v>
      </c>
      <c r="Q7" s="24">
        <v>756.56449999999995</v>
      </c>
      <c r="R7" s="17">
        <v>0.03</v>
      </c>
      <c r="S7">
        <v>0.76</v>
      </c>
      <c r="T7">
        <v>0.28000000000000003</v>
      </c>
      <c r="U7" s="27">
        <v>78</v>
      </c>
      <c r="V7" s="27">
        <v>86</v>
      </c>
      <c r="W7" s="27">
        <v>1.81</v>
      </c>
      <c r="X7" s="29">
        <v>3.330249E-3</v>
      </c>
      <c r="Y7" s="29">
        <v>0</v>
      </c>
      <c r="Z7" s="29">
        <v>0</v>
      </c>
      <c r="AA7" s="29">
        <v>0</v>
      </c>
      <c r="AB7" s="29">
        <v>0.79748121999999999</v>
      </c>
      <c r="AC7" s="29">
        <v>8.8890570000000002E-2</v>
      </c>
      <c r="AD7" s="29">
        <v>1.731226E-3</v>
      </c>
      <c r="AE7" s="29">
        <v>0.10607692000000001</v>
      </c>
      <c r="AF7" s="29">
        <v>2.8958679999999999E-4</v>
      </c>
      <c r="AG7" s="30">
        <f t="shared" si="0"/>
        <v>2.2002281999999873E-3</v>
      </c>
    </row>
    <row r="8" spans="1:33" x14ac:dyDescent="0.2">
      <c r="A8" s="4" t="s">
        <v>69</v>
      </c>
      <c r="B8" t="s">
        <v>60</v>
      </c>
      <c r="C8">
        <v>1.5</v>
      </c>
      <c r="D8" s="19">
        <v>3.2850000000000001</v>
      </c>
      <c r="E8" s="19">
        <v>9.0540000000000003</v>
      </c>
      <c r="F8" s="19">
        <v>11.25</v>
      </c>
      <c r="G8" s="20">
        <v>0.1143</v>
      </c>
      <c r="H8" s="19">
        <v>11.555999999999999</v>
      </c>
      <c r="I8" s="20">
        <v>0.19650000000000001</v>
      </c>
      <c r="J8" s="24">
        <v>0.86539999999999995</v>
      </c>
      <c r="K8" s="24">
        <v>13.939499999999999</v>
      </c>
      <c r="L8" s="25">
        <v>0.5</v>
      </c>
      <c r="M8" s="25">
        <v>2</v>
      </c>
      <c r="N8" s="25">
        <v>3</v>
      </c>
      <c r="O8" s="24">
        <v>1.1972</v>
      </c>
      <c r="P8" s="25">
        <v>0.6</v>
      </c>
      <c r="Q8" s="24">
        <v>862.25929999999994</v>
      </c>
      <c r="R8" s="17">
        <v>0.33</v>
      </c>
      <c r="S8">
        <v>0.76</v>
      </c>
      <c r="T8">
        <v>0.28000000000000003</v>
      </c>
      <c r="U8" s="27">
        <v>73</v>
      </c>
      <c r="V8" s="27">
        <v>95</v>
      </c>
      <c r="W8" s="27">
        <v>1.79</v>
      </c>
      <c r="X8" s="32">
        <v>1.5177380000000001E-2</v>
      </c>
      <c r="Y8" s="29">
        <v>1.7798689999999999E-3</v>
      </c>
      <c r="Z8" s="29">
        <v>0</v>
      </c>
      <c r="AA8" s="29">
        <v>0</v>
      </c>
      <c r="AB8" s="29">
        <v>0.88184971000000001</v>
      </c>
      <c r="AC8" s="29">
        <v>1.41177E-2</v>
      </c>
      <c r="AD8" s="29">
        <v>1.493732E-3</v>
      </c>
      <c r="AE8" s="29">
        <v>6.345692E-2</v>
      </c>
      <c r="AF8" s="29">
        <v>1.2827660000000001E-3</v>
      </c>
      <c r="AG8" s="30">
        <f t="shared" si="0"/>
        <v>2.0841922999999984E-2</v>
      </c>
    </row>
    <row r="9" spans="1:33" x14ac:dyDescent="0.2">
      <c r="A9" s="4" t="s">
        <v>71</v>
      </c>
      <c r="B9" t="s">
        <v>61</v>
      </c>
      <c r="C9">
        <v>1.65</v>
      </c>
      <c r="D9" s="19">
        <v>21.103999999999999</v>
      </c>
      <c r="E9" s="19">
        <v>24.984000000000002</v>
      </c>
      <c r="F9" s="19">
        <v>40.554000000000002</v>
      </c>
      <c r="G9" s="20">
        <v>9.5999999999999992E-3</v>
      </c>
      <c r="H9" s="19">
        <v>23.739000000000001</v>
      </c>
      <c r="I9" s="20">
        <v>1.1518999999999999</v>
      </c>
      <c r="J9" s="24">
        <v>4.9048000000000007</v>
      </c>
      <c r="K9" s="24">
        <v>30.043900000000001</v>
      </c>
      <c r="L9" s="24">
        <v>0.78320000000000001</v>
      </c>
      <c r="M9" s="24">
        <v>14.2658</v>
      </c>
      <c r="N9" s="25">
        <v>3</v>
      </c>
      <c r="O9" s="25">
        <v>0.4</v>
      </c>
      <c r="P9" s="25">
        <v>0.6</v>
      </c>
      <c r="Q9" s="24">
        <v>1268.3424</v>
      </c>
      <c r="R9" s="17">
        <v>0.03</v>
      </c>
      <c r="S9">
        <v>0.76</v>
      </c>
      <c r="T9">
        <v>0.28000000000000003</v>
      </c>
      <c r="U9" s="27">
        <v>58</v>
      </c>
      <c r="V9" s="27">
        <v>60</v>
      </c>
      <c r="W9" s="27">
        <v>2.5</v>
      </c>
      <c r="X9" s="29">
        <v>2.4210350000000002E-3</v>
      </c>
      <c r="Y9" s="29">
        <v>0</v>
      </c>
      <c r="Z9" s="29">
        <v>0</v>
      </c>
      <c r="AA9" s="29">
        <v>0</v>
      </c>
      <c r="AB9" s="29">
        <v>0.13758513999999999</v>
      </c>
      <c r="AC9" s="29">
        <v>0.28987112999999998</v>
      </c>
      <c r="AD9" s="29">
        <v>0.12459958</v>
      </c>
      <c r="AE9" s="29">
        <v>0.44552072999999998</v>
      </c>
      <c r="AF9" s="29">
        <v>0</v>
      </c>
      <c r="AG9" s="30">
        <f t="shared" si="0"/>
        <v>2.3849999999381311E-6</v>
      </c>
    </row>
    <row r="10" spans="1:33" x14ac:dyDescent="0.2">
      <c r="A10" s="4" t="s">
        <v>72</v>
      </c>
      <c r="B10" t="s">
        <v>61</v>
      </c>
      <c r="C10">
        <v>2.2999999999999998</v>
      </c>
      <c r="D10" s="19">
        <v>6.3970000000000002</v>
      </c>
      <c r="E10" s="19">
        <v>10.518000000000001</v>
      </c>
      <c r="F10" s="19">
        <v>19.242999999999999</v>
      </c>
      <c r="G10" s="20">
        <v>8.9999999999999998E-4</v>
      </c>
      <c r="H10" s="19">
        <v>2.6520000000000001</v>
      </c>
      <c r="I10" s="20">
        <v>9.2200000000000004E-2</v>
      </c>
      <c r="J10" s="25">
        <v>0.4</v>
      </c>
      <c r="K10" s="24">
        <v>12.9412</v>
      </c>
      <c r="L10" s="25">
        <v>0.5</v>
      </c>
      <c r="M10" s="24">
        <v>8.5723000000000003</v>
      </c>
      <c r="N10" s="25">
        <v>3</v>
      </c>
      <c r="O10" s="25">
        <v>0.4</v>
      </c>
      <c r="P10" s="25">
        <v>0.6</v>
      </c>
      <c r="Q10" s="24">
        <v>128.6026</v>
      </c>
      <c r="R10" s="17">
        <v>0.65</v>
      </c>
      <c r="S10">
        <v>0.76</v>
      </c>
      <c r="T10">
        <v>0.28000000000000003</v>
      </c>
      <c r="U10" s="27">
        <v>45</v>
      </c>
      <c r="V10" s="27">
        <v>45</v>
      </c>
      <c r="W10" s="27">
        <v>0.87</v>
      </c>
      <c r="X10" s="29">
        <v>0.12855264</v>
      </c>
      <c r="Y10" s="29">
        <v>0</v>
      </c>
      <c r="Z10" s="29">
        <v>0.19537823000000001</v>
      </c>
      <c r="AA10" s="29">
        <v>0.36620972000000002</v>
      </c>
      <c r="AB10" s="29">
        <v>0</v>
      </c>
      <c r="AC10" s="29">
        <v>5.6318109999999998E-2</v>
      </c>
      <c r="AD10" s="29">
        <v>0.14926011</v>
      </c>
      <c r="AE10" s="29">
        <v>5.6318109999999998E-2</v>
      </c>
      <c r="AF10" s="29">
        <v>4.7148950000000002E-4</v>
      </c>
      <c r="AG10" s="30">
        <f t="shared" si="0"/>
        <v>4.7491590500000069E-2</v>
      </c>
    </row>
  </sheetData>
  <conditionalFormatting sqref="J3:J10">
    <cfRule type="cellIs" dxfId="13" priority="1" operator="lessThan">
      <formula>$D$29</formula>
    </cfRule>
  </conditionalFormatting>
  <conditionalFormatting sqref="K3:K10">
    <cfRule type="cellIs" dxfId="12" priority="2" operator="lessThan">
      <formula>$F$29</formula>
    </cfRule>
  </conditionalFormatting>
  <conditionalFormatting sqref="L3:L10">
    <cfRule type="cellIs" dxfId="11" priority="3" operator="lessThan">
      <formula>$H$29</formula>
    </cfRule>
  </conditionalFormatting>
  <conditionalFormatting sqref="M3:M10">
    <cfRule type="cellIs" dxfId="10" priority="4" operator="lessThan">
      <formula>$I$29</formula>
    </cfRule>
  </conditionalFormatting>
  <conditionalFormatting sqref="O3:O10">
    <cfRule type="cellIs" dxfId="9" priority="5" operator="lessThan">
      <formula>$K$29</formula>
    </cfRule>
  </conditionalFormatting>
  <conditionalFormatting sqref="P3:P10">
    <cfRule type="cellIs" dxfId="8" priority="6" operator="lessThan">
      <formula>$L$29</formula>
    </cfRule>
  </conditionalFormatting>
  <conditionalFormatting sqref="Q2:Q10">
    <cfRule type="cellIs" dxfId="7" priority="7" operator="lessThan">
      <formula>$M$29</formula>
    </cfRule>
  </conditionalFormatting>
  <conditionalFormatting sqref="J2">
    <cfRule type="cellIs" dxfId="6" priority="8" operator="lessThan">
      <formula>$D$29</formula>
    </cfRule>
  </conditionalFormatting>
  <conditionalFormatting sqref="K2">
    <cfRule type="cellIs" dxfId="5" priority="9" operator="lessThan">
      <formula>$F$29</formula>
    </cfRule>
  </conditionalFormatting>
  <conditionalFormatting sqref="L2">
    <cfRule type="cellIs" dxfId="4" priority="10" operator="lessThan">
      <formula>$H$29</formula>
    </cfRule>
  </conditionalFormatting>
  <conditionalFormatting sqref="M2">
    <cfRule type="cellIs" dxfId="3" priority="11" operator="lessThan">
      <formula>$I$29</formula>
    </cfRule>
  </conditionalFormatting>
  <conditionalFormatting sqref="N2:N10">
    <cfRule type="cellIs" dxfId="2" priority="12" operator="lessThan">
      <formula>$J$29</formula>
    </cfRule>
  </conditionalFormatting>
  <conditionalFormatting sqref="O2">
    <cfRule type="cellIs" dxfId="1" priority="13" operator="lessThan">
      <formula>$K$29</formula>
    </cfRule>
  </conditionalFormatting>
  <conditionalFormatting sqref="P2">
    <cfRule type="cellIs" dxfId="0" priority="14" operator="lessThan">
      <formula>$L$29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Working</vt:lpstr>
      <vt:lpstr>Normalized</vt:lpstr>
      <vt:lpstr>Domain_Level</vt:lpstr>
      <vt:lpstr>Phylum_Level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Timothy.Barton</dc:creator>
  <cp:lastModifiedBy>Vincent.Rennie</cp:lastModifiedBy>
  <dcterms:created xsi:type="dcterms:W3CDTF">2019-05-23T09:14:21Z</dcterms:created>
  <dcterms:modified xsi:type="dcterms:W3CDTF">2020-04-06T10:57:53Z</dcterms:modified>
</cp:coreProperties>
</file>